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onya\работа\Черемушки_Группа Домов\Работы ТР\2024\"/>
    </mc:Choice>
  </mc:AlternateContent>
  <xr:revisionPtr revIDLastSave="0" documentId="13_ncr:1_{95069111-01BB-4885-B5AB-3271AE2F8CD1}" xr6:coauthVersionLast="45" xr6:coauthVersionMax="45" xr10:uidLastSave="{00000000-0000-0000-0000-000000000000}"/>
  <bookViews>
    <workbookView xWindow="-120" yWindow="-120" windowWidth="29040" windowHeight="15840" tabRatio="776" firstSheet="2" activeTab="2" xr2:uid="{00000000-000D-0000-FFFF-FFFF00000000}"/>
  </bookViews>
  <sheets>
    <sheet name="Барр. 149 Крыша" sheetId="152" state="hidden" r:id="rId1"/>
    <sheet name="Жукова,15 Крыша" sheetId="151" state="hidden" r:id="rId2"/>
    <sheet name="Июл.24г" sheetId="153" r:id="rId3"/>
    <sheet name="Вып. ГД с 22г" sheetId="125" r:id="rId4"/>
    <sheet name="Перечень работ" sheetId="62" r:id="rId5"/>
    <sheet name="Перечень домов" sheetId="63" r:id="rId6"/>
    <sheet name="Реестр ГД" sheetId="127" r:id="rId7"/>
    <sheet name="Вып. УО 22г" sheetId="105" r:id="rId8"/>
    <sheet name="Вып. ГД 23г" sheetId="144" r:id="rId9"/>
    <sheet name="Июн.24г" sheetId="150" r:id="rId10"/>
    <sheet name="Май24г" sheetId="149" r:id="rId11"/>
    <sheet name="Апр.24г" sheetId="148" r:id="rId12"/>
    <sheet name="Мар.24г" sheetId="147" r:id="rId13"/>
    <sheet name="Фев.24г" sheetId="146" r:id="rId14"/>
    <sheet name="Янв.24г" sheetId="145" r:id="rId15"/>
    <sheet name="Дек.23г" sheetId="143" r:id="rId16"/>
    <sheet name="Нояб.23г" sheetId="142" r:id="rId17"/>
    <sheet name="Окт.23г" sheetId="141" r:id="rId18"/>
    <sheet name="Сент. 23г" sheetId="140" r:id="rId19"/>
    <sheet name="Авг. 23г" sheetId="139" r:id="rId20"/>
    <sheet name="Июл.23г" sheetId="138" r:id="rId21"/>
    <sheet name="Июн.23г" sheetId="137" r:id="rId22"/>
    <sheet name="Май23г" sheetId="136" r:id="rId23"/>
    <sheet name="Апр.23г" sheetId="135" r:id="rId24"/>
    <sheet name="Март23 ГД" sheetId="134" r:id="rId25"/>
    <sheet name="Март23 УО" sheetId="133" r:id="rId26"/>
    <sheet name="Февр.23г ГД" sheetId="132" r:id="rId27"/>
    <sheet name="Февр.23г УО" sheetId="131" r:id="rId28"/>
    <sheet name="Янв.23г ГД" sheetId="130" r:id="rId29"/>
    <sheet name="Янв.23г УО" sheetId="129" r:id="rId30"/>
    <sheet name="Дек. 22г ГД" sheetId="128" r:id="rId31"/>
    <sheet name="Дек. 22г УО" sheetId="126" r:id="rId32"/>
    <sheet name="Вып.21г" sheetId="87" r:id="rId33"/>
    <sheet name="Вып.20г" sheetId="90" r:id="rId34"/>
  </sheets>
  <definedNames>
    <definedName name="_xlnm._FilterDatabase" localSheetId="8" hidden="1">'Вып. ГД 23г'!$A$3:$G$284</definedName>
    <definedName name="_xlnm._FilterDatabase" localSheetId="3" hidden="1">'Вып. ГД с 22г'!$A$3:$G$489</definedName>
    <definedName name="_xlnm._FilterDatabase" localSheetId="7" hidden="1">'Вып. УО 22г'!$A$3:$G$743</definedName>
    <definedName name="_xlnm._FilterDatabase" localSheetId="33" hidden="1">Вып.20г!$A$3:$G$208</definedName>
    <definedName name="_xlnm._FilterDatabase" localSheetId="32" hidden="1">Вып.21г!$A$3:$G$342</definedName>
    <definedName name="_xlnm._FilterDatabase" localSheetId="5" hidden="1">'Перечень домов'!$A$1:$G$56</definedName>
    <definedName name="_xlnm._FilterDatabase" localSheetId="4" hidden="1">'Перечень работ'!$A$1:$C$218</definedName>
    <definedName name="_xlnm.Print_Titles" localSheetId="8">'Вып. ГД 23г'!$1:$3</definedName>
    <definedName name="_xlnm.Print_Titles" localSheetId="3">'Вып. ГД с 22г'!$1:$3</definedName>
    <definedName name="_xlnm.Print_Titles" localSheetId="7">'Вып. УО 22г'!$1:$3</definedName>
  </definedNames>
  <calcPr calcId="18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4" i="125" l="1"/>
  <c r="D443" i="125"/>
  <c r="D29" i="153" l="1"/>
  <c r="D20" i="153"/>
  <c r="I477" i="125" l="1"/>
  <c r="I56" i="63" l="1"/>
  <c r="E558" i="125" l="1"/>
  <c r="F558" i="125"/>
  <c r="F551" i="125"/>
  <c r="F548" i="125"/>
  <c r="E545" i="125"/>
  <c r="F552" i="125"/>
  <c r="F554" i="125" s="1"/>
  <c r="F549" i="125" l="1"/>
  <c r="F546" i="125"/>
  <c r="B541" i="125" l="1"/>
  <c r="B542" i="125" s="1"/>
  <c r="D36" i="150" l="1"/>
  <c r="D17" i="150"/>
  <c r="C527" i="125" l="1"/>
  <c r="C531" i="125" s="1"/>
  <c r="D42" i="149" l="1"/>
  <c r="D20" i="149"/>
  <c r="I406" i="125" l="1"/>
  <c r="I405" i="125"/>
  <c r="I407" i="125" l="1"/>
  <c r="I404" i="125"/>
  <c r="I403" i="125"/>
  <c r="I402" i="125"/>
  <c r="I401" i="125"/>
  <c r="I400" i="125"/>
  <c r="I399" i="125"/>
  <c r="I398" i="125"/>
  <c r="I397" i="125"/>
  <c r="I396" i="125"/>
  <c r="I395" i="125"/>
  <c r="I394" i="125"/>
  <c r="D45" i="148" l="1"/>
  <c r="D36" i="148"/>
  <c r="D17" i="148"/>
  <c r="D36" i="147" l="1"/>
  <c r="D17" i="147"/>
  <c r="D47" i="146" l="1"/>
  <c r="D25" i="146"/>
  <c r="D56" i="63" l="1"/>
  <c r="E56" i="63"/>
  <c r="F56" i="63"/>
  <c r="G56" i="63"/>
  <c r="H56" i="63"/>
  <c r="D35" i="145" l="1"/>
  <c r="D21" i="145"/>
  <c r="I212" i="144" l="1"/>
  <c r="I211" i="144"/>
  <c r="I142" i="144"/>
  <c r="I141" i="144"/>
  <c r="I140" i="144"/>
  <c r="I139" i="144"/>
  <c r="I138" i="144"/>
  <c r="I137" i="144"/>
  <c r="D115" i="144"/>
  <c r="D284" i="144" s="1"/>
  <c r="I113" i="144"/>
  <c r="I91" i="144"/>
  <c r="I70" i="144"/>
  <c r="I69" i="144"/>
  <c r="I68" i="144"/>
  <c r="I67" i="144"/>
  <c r="D54" i="143" l="1"/>
  <c r="D45" i="143"/>
  <c r="D21" i="143"/>
  <c r="D56" i="142" l="1"/>
  <c r="D37" i="142"/>
  <c r="D516" i="125" l="1"/>
  <c r="I216" i="125" l="1"/>
  <c r="T62" i="63" l="1"/>
  <c r="T61" i="63"/>
  <c r="T60" i="63"/>
  <c r="T59" i="63"/>
  <c r="T58" i="63"/>
  <c r="T57" i="63"/>
  <c r="T63" i="63" s="1"/>
  <c r="T65" i="63" s="1"/>
  <c r="D38" i="141" l="1"/>
  <c r="D28" i="141"/>
  <c r="D44" i="140" l="1"/>
  <c r="D27" i="140"/>
  <c r="D33" i="139"/>
  <c r="D20" i="139"/>
  <c r="D472" i="105" l="1"/>
  <c r="D45" i="138" l="1"/>
  <c r="D28" i="138"/>
  <c r="I572" i="105" l="1"/>
  <c r="I143" i="125"/>
  <c r="I147" i="125"/>
  <c r="I146" i="125"/>
  <c r="I145" i="125"/>
  <c r="I144" i="125"/>
  <c r="I142" i="125"/>
  <c r="D35" i="137" l="1"/>
  <c r="D511" i="125" l="1"/>
  <c r="D495" i="125" l="1"/>
  <c r="E494" i="125" l="1"/>
  <c r="D500" i="125" s="1"/>
  <c r="D501" i="125" s="1"/>
  <c r="D502" i="125" s="1"/>
  <c r="D496" i="125"/>
  <c r="D497" i="125" l="1"/>
  <c r="D498" i="125" s="1"/>
  <c r="D39" i="137"/>
  <c r="D26" i="137"/>
  <c r="D120" i="125"/>
  <c r="I118" i="125"/>
  <c r="D40" i="136" l="1"/>
  <c r="D28" i="136"/>
  <c r="I96" i="125" l="1"/>
  <c r="I75" i="125" l="1"/>
  <c r="I74" i="125" l="1"/>
  <c r="I73" i="125"/>
  <c r="I72" i="125"/>
  <c r="D33" i="135" l="1"/>
  <c r="D20" i="135"/>
  <c r="D38" i="134" l="1"/>
  <c r="D25" i="134" l="1"/>
  <c r="D32" i="132" l="1"/>
  <c r="D20" i="132"/>
  <c r="D18" i="131"/>
  <c r="D8" i="131"/>
  <c r="D23" i="130" l="1"/>
  <c r="D14" i="130" l="1"/>
  <c r="D15" i="129"/>
  <c r="D10" i="128" l="1"/>
  <c r="D118" i="127"/>
  <c r="D109" i="127"/>
  <c r="D70" i="127"/>
  <c r="D28" i="126" l="1"/>
  <c r="D17" i="126"/>
  <c r="G491" i="125"/>
  <c r="I487" i="125"/>
  <c r="D488" i="125" l="1"/>
  <c r="I647" i="105" l="1"/>
  <c r="I646" i="105" l="1"/>
  <c r="I645" i="105"/>
  <c r="I595" i="105" l="1"/>
  <c r="I594" i="105"/>
  <c r="I593" i="105"/>
  <c r="I592" i="105"/>
  <c r="I574" i="105" l="1"/>
  <c r="I573" i="105"/>
  <c r="I571" i="105"/>
  <c r="I570" i="105"/>
  <c r="I569" i="105"/>
  <c r="I568" i="105"/>
  <c r="I567" i="105"/>
  <c r="I566" i="105"/>
  <c r="G743" i="105" l="1"/>
  <c r="E743" i="105"/>
  <c r="D743" i="105"/>
  <c r="I536" i="105" l="1"/>
  <c r="I535" i="105" l="1"/>
  <c r="I534" i="105" l="1"/>
  <c r="D453" i="105" l="1"/>
  <c r="D451" i="105"/>
  <c r="D450" i="105"/>
  <c r="D449" i="105"/>
  <c r="D448" i="105"/>
  <c r="D447" i="105"/>
  <c r="D446" i="105"/>
  <c r="D445" i="105"/>
  <c r="D444" i="105"/>
  <c r="D443" i="105"/>
  <c r="D442" i="105"/>
  <c r="D441" i="105"/>
  <c r="D440" i="105"/>
  <c r="D439" i="105"/>
  <c r="D438" i="105"/>
  <c r="D437" i="105"/>
  <c r="D436" i="105"/>
  <c r="D435" i="105"/>
  <c r="D434" i="105"/>
  <c r="D433" i="105"/>
  <c r="D432" i="105"/>
  <c r="D431" i="105"/>
  <c r="D430" i="105"/>
  <c r="D429" i="105"/>
  <c r="D428" i="105"/>
  <c r="D427" i="105"/>
  <c r="L392" i="105" l="1"/>
  <c r="L391" i="105"/>
  <c r="L390" i="105"/>
  <c r="L389" i="105"/>
  <c r="L388" i="105"/>
  <c r="L387" i="105"/>
  <c r="L386" i="105"/>
  <c r="L385" i="105"/>
  <c r="L384" i="105"/>
  <c r="L383" i="105"/>
  <c r="L382" i="105"/>
  <c r="L381" i="105"/>
  <c r="L380" i="105"/>
  <c r="L379" i="105"/>
  <c r="L378" i="105"/>
  <c r="L377" i="105"/>
  <c r="L376" i="105"/>
  <c r="L375" i="105"/>
  <c r="L374" i="105"/>
  <c r="L373" i="105"/>
  <c r="L372" i="105"/>
  <c r="L371" i="105"/>
  <c r="L370" i="105"/>
  <c r="L369" i="105"/>
  <c r="L368" i="105"/>
  <c r="I368" i="105" l="1"/>
  <c r="I696" i="105" l="1"/>
  <c r="G732" i="105"/>
  <c r="G727" i="105"/>
  <c r="G726" i="105"/>
  <c r="D722" i="105"/>
  <c r="D716" i="105"/>
  <c r="D703" i="105"/>
  <c r="I302" i="105"/>
  <c r="I301" i="105"/>
  <c r="G300" i="105"/>
  <c r="M300" i="105" s="1"/>
  <c r="L300" i="105" s="1"/>
  <c r="G299" i="105"/>
  <c r="M299" i="105" s="1"/>
  <c r="L299" i="105" s="1"/>
  <c r="N298" i="105"/>
  <c r="M298" i="105"/>
  <c r="L298" i="105" s="1"/>
  <c r="N297" i="105"/>
  <c r="M297" i="105"/>
  <c r="L297" i="105" s="1"/>
  <c r="N296" i="105"/>
  <c r="M296" i="105"/>
  <c r="L296" i="105" s="1"/>
  <c r="N295" i="105"/>
  <c r="M295" i="105"/>
  <c r="L295" i="105" s="1"/>
  <c r="J295" i="105"/>
  <c r="N294" i="105"/>
  <c r="M294" i="105"/>
  <c r="L294" i="105" s="1"/>
  <c r="N293" i="105"/>
  <c r="M293" i="105"/>
  <c r="L293" i="105" s="1"/>
  <c r="N292" i="105"/>
  <c r="M292" i="105"/>
  <c r="L292" i="105" s="1"/>
  <c r="G291" i="105"/>
  <c r="N291" i="105" s="1"/>
  <c r="N290" i="105"/>
  <c r="M290" i="105"/>
  <c r="L290" i="105" s="1"/>
  <c r="J290" i="105"/>
  <c r="I270" i="105"/>
  <c r="I269" i="105"/>
  <c r="D236" i="105"/>
  <c r="I196" i="105"/>
  <c r="D130" i="105"/>
  <c r="D76" i="105"/>
  <c r="D75" i="105"/>
  <c r="D697" i="105" l="1"/>
  <c r="K290" i="105"/>
  <c r="G733" i="105"/>
  <c r="D726" i="105" s="1"/>
  <c r="D727" i="105" s="1"/>
  <c r="K295" i="105"/>
  <c r="N299" i="105"/>
  <c r="N300" i="105"/>
  <c r="M291" i="105"/>
  <c r="L291" i="105" s="1"/>
  <c r="M298" i="87" l="1"/>
  <c r="M297" i="87"/>
  <c r="M296" i="87"/>
  <c r="M295" i="87"/>
  <c r="L295" i="87" s="1"/>
  <c r="M294" i="87"/>
  <c r="L294" i="87" s="1"/>
  <c r="M293" i="87"/>
  <c r="L293" i="87" s="1"/>
  <c r="M292" i="87"/>
  <c r="L292" i="87" s="1"/>
  <c r="M290" i="87"/>
  <c r="L290" i="87" s="1"/>
  <c r="N298" i="87" l="1"/>
  <c r="N297" i="87"/>
  <c r="N296" i="87"/>
  <c r="N295" i="87"/>
  <c r="N294" i="87"/>
  <c r="N293" i="87"/>
  <c r="N292" i="87"/>
  <c r="N290" i="87"/>
  <c r="J295" i="87"/>
  <c r="J290" i="87"/>
  <c r="G300" i="87"/>
  <c r="G299" i="87"/>
  <c r="G291" i="87"/>
  <c r="N291" i="87" l="1"/>
  <c r="M291" i="87"/>
  <c r="L291" i="87" s="1"/>
  <c r="N300" i="87"/>
  <c r="M300" i="87"/>
  <c r="N299" i="87"/>
  <c r="M299" i="87"/>
  <c r="K290" i="87"/>
  <c r="K295" i="87"/>
  <c r="I302" i="87"/>
  <c r="I301" i="87"/>
  <c r="I270" i="87" l="1"/>
  <c r="I269" i="87"/>
  <c r="D236" i="87" l="1"/>
  <c r="G341" i="87" l="1"/>
  <c r="G335" i="87"/>
  <c r="G336" i="87"/>
  <c r="D331" i="87"/>
  <c r="G342" i="87" l="1"/>
  <c r="D335" i="87" s="1"/>
  <c r="D336" i="87" s="1"/>
  <c r="D325" i="87" l="1"/>
  <c r="I196" i="87" l="1"/>
  <c r="D130" i="87" l="1"/>
  <c r="D76" i="87" l="1"/>
  <c r="D75" i="87"/>
  <c r="D212" i="90" l="1"/>
  <c r="I207" i="90"/>
  <c r="D206" i="90"/>
  <c r="D208" i="90" s="1"/>
  <c r="I172" i="90"/>
  <c r="I146" i="90"/>
  <c r="I127" i="90"/>
  <c r="I44" i="90"/>
  <c r="I43" i="90"/>
  <c r="I42" i="90"/>
  <c r="I41" i="90"/>
  <c r="I24" i="90"/>
  <c r="D312" i="87" l="1"/>
  <c r="D306" i="87"/>
  <c r="I305" i="87"/>
  <c r="L298" i="87" l="1"/>
  <c r="L300" i="87"/>
  <c r="L297" i="87"/>
  <c r="L299" i="87"/>
  <c r="L296" i="87"/>
</calcChain>
</file>

<file path=xl/sharedStrings.xml><?xml version="1.0" encoding="utf-8"?>
<sst xmlns="http://schemas.openxmlformats.org/spreadsheetml/2006/main" count="13406" uniqueCount="3511">
  <si>
    <t xml:space="preserve"> Адрес</t>
  </si>
  <si>
    <t xml:space="preserve"> Договор</t>
  </si>
  <si>
    <t>ООО " ЖилСпецРСУ"</t>
  </si>
  <si>
    <t>№
п/п</t>
  </si>
  <si>
    <t>Наименование
работ</t>
  </si>
  <si>
    <t>ул. Чижевского, д. 25</t>
  </si>
  <si>
    <t>ул. Болотникова, д. 20</t>
  </si>
  <si>
    <t>ул. Пролетарская, д. 161</t>
  </si>
  <si>
    <t>ул. Баррикад, д. 139</t>
  </si>
  <si>
    <t>ул. Баррикад, д. 149</t>
  </si>
  <si>
    <t>ул. Суворова, д. 181</t>
  </si>
  <si>
    <t>ул. М. Жукова, д. 50</t>
  </si>
  <si>
    <t>Директор ООО  УО " ЧЕРЕМУШКИ" _______________________ Захарова Е.В.</t>
  </si>
  <si>
    <t>Стоимость
работ, Руб.</t>
  </si>
  <si>
    <t>ул. М. Жукова, д. 13, к.1</t>
  </si>
  <si>
    <t>ул. М. Жукова, д. 45</t>
  </si>
  <si>
    <t>ул. Баррикад, д. 155</t>
  </si>
  <si>
    <t>ул. Баррикад, д. 159</t>
  </si>
  <si>
    <t>ул. М. Жукова, д. 52</t>
  </si>
  <si>
    <t>ул. Ф. Энгельса, д. 11</t>
  </si>
  <si>
    <t>ул. Чижевского, д. 24</t>
  </si>
  <si>
    <t>ул. Пролетарская, д. 159</t>
  </si>
  <si>
    <t>ул. М. Жукова, д. 15</t>
  </si>
  <si>
    <t>ул. Чехова, д. 21</t>
  </si>
  <si>
    <t xml:space="preserve">ул. Константиновых, д. 9, к.1 </t>
  </si>
  <si>
    <t>ул. Чехова, д. 11</t>
  </si>
  <si>
    <t>ул. М. Жукова, д. 23</t>
  </si>
  <si>
    <t>ул. Ф. Энгельса, д. 9</t>
  </si>
  <si>
    <t>ул. Чехова, д. 17</t>
  </si>
  <si>
    <t>ул. М. Жукова, д. 13</t>
  </si>
  <si>
    <t>ул. Баррикад, д. 161</t>
  </si>
  <si>
    <t>ИТОГО</t>
  </si>
  <si>
    <t>ул. Болотникова, д. 13</t>
  </si>
  <si>
    <t>ул. Болотникова, д. 22</t>
  </si>
  <si>
    <t>ул. Болотникова, д. 17</t>
  </si>
  <si>
    <t>ул. М. Жукова, д. 37</t>
  </si>
  <si>
    <t>ул. Болотникова, д. 14, к.1</t>
  </si>
  <si>
    <t>Дог.</t>
  </si>
  <si>
    <t>Смета</t>
  </si>
  <si>
    <t>КС2</t>
  </si>
  <si>
    <t>КС3</t>
  </si>
  <si>
    <t>ДВ</t>
  </si>
  <si>
    <t>ул. М. Жукова, д. 49</t>
  </si>
  <si>
    <t>ИП Мисенко Е. В.</t>
  </si>
  <si>
    <t>ул. Баррикад, д. 157</t>
  </si>
  <si>
    <t>ул. Чижевского, д. 21</t>
  </si>
  <si>
    <t xml:space="preserve">ул. М. Горького, д. 7, к.1 </t>
  </si>
  <si>
    <t>ул. Болотникова, д. 10</t>
  </si>
  <si>
    <t>ул. М. Жукова, д. 11, к.1</t>
  </si>
  <si>
    <t>Ремонт козырька 1-го и 2-го подъезда</t>
  </si>
  <si>
    <t>Косметический ремонт 3-го подъезда</t>
  </si>
  <si>
    <t>Замена запорной арматуры на стояках системы ЦО в подвале</t>
  </si>
  <si>
    <t>Замена участка трубопровода  системы ЦО в подвале</t>
  </si>
  <si>
    <t>Замена участка стояка системы ЦО</t>
  </si>
  <si>
    <t>Замена участка трубопровода  и запорной арматуры на системе ЦО</t>
  </si>
  <si>
    <t>Замена участка трубопровода системы ЦО на чердаке</t>
  </si>
  <si>
    <t>ул. М. Жукова, д. 11</t>
  </si>
  <si>
    <t>ул. М. Горького, д. 5</t>
  </si>
  <si>
    <t>ул. Пролетарская, д. 163</t>
  </si>
  <si>
    <t>ул. Болотникова, д. 9/17</t>
  </si>
  <si>
    <t>Восстановление системы ЦО на лестничной клетке и замена кранов шаровых на стояках системы ЦО в подвале</t>
  </si>
  <si>
    <t>Остекление лестничных клеток 1-го подъезда</t>
  </si>
  <si>
    <t>Восстановление освещения подвального помещения 2-го подъезда</t>
  </si>
  <si>
    <t>Замена участка трубопровода  системы ХВС в подвале</t>
  </si>
  <si>
    <t>Замена запорной арматуры на системе ГВС в подвале</t>
  </si>
  <si>
    <t>Замена запорной арматуры на системе ГВС в подвале. Замена коренного крана системы ГВС в квартире №18. Замена заглушки на стояке канализации</t>
  </si>
  <si>
    <t xml:space="preserve">Ремонт кровли над кухней, залом, спальней квартиры  №18 </t>
  </si>
  <si>
    <t>Замена участка трубопровода  системы ЦО на чердаке</t>
  </si>
  <si>
    <t>Ремонт  мягкой кровли расположенной над лестничной клеткой 1-го подъезда, восстановление зонтов над вент каналами 1-го и 4-го подъездов</t>
  </si>
  <si>
    <t>ул. Чехова, д. 13</t>
  </si>
  <si>
    <t>ул. М. Горького, д. 4/26</t>
  </si>
  <si>
    <t>ул. Болотникова, д. 10а</t>
  </si>
  <si>
    <t>Организация
выполнившая работы</t>
  </si>
  <si>
    <t>Акт об аварийности, Предписание ГЖИ, Акт выпол.работ,  Протокол</t>
  </si>
  <si>
    <t xml:space="preserve">Обрамление железом балконной плиты, восстановление кровельного покрытия балконной плиты </t>
  </si>
  <si>
    <t>Замена запорной арматуры на стояке  системы ГВС в подвале</t>
  </si>
  <si>
    <t xml:space="preserve">Восстановление водосточной системы на фасаде дома между 2 и 3 этажом </t>
  </si>
  <si>
    <t xml:space="preserve">Ремонт козырька над входом во 2-ой подъезд </t>
  </si>
  <si>
    <t xml:space="preserve">Ремонт козырька над входом в подъезд </t>
  </si>
  <si>
    <t xml:space="preserve">Остекление лестничных клеток 2-го подъезда </t>
  </si>
  <si>
    <t xml:space="preserve">Остекление лестничных клеток 1-го, 2-го подъездов </t>
  </si>
  <si>
    <t xml:space="preserve">Остекление лестничных клеток 3-го подъезда </t>
  </si>
  <si>
    <t xml:space="preserve">Замена участка трубопровода и запорной арматуры на системе ЦО </t>
  </si>
  <si>
    <t>ул. Болотникова, д. 4</t>
  </si>
  <si>
    <t>Ремонт порога и установка поручня на входе в подъезд</t>
  </si>
  <si>
    <t>ул. М. Жукова, д. 43</t>
  </si>
  <si>
    <t xml:space="preserve">Замена участка трубопровода системы ЦО в подвале  </t>
  </si>
  <si>
    <t xml:space="preserve">Замена запорной арматуры и участка стояка на системе ЦО </t>
  </si>
  <si>
    <t xml:space="preserve">Восстановление освещения над входом в подъезд с установкой светильника и выключателя </t>
  </si>
  <si>
    <t xml:space="preserve">Замена запорной арматуры на  стояках системы ГВС в подвале </t>
  </si>
  <si>
    <t xml:space="preserve">Ремонт врезки стояка в магистральный трубопровод системы ХВС в подвале </t>
  </si>
  <si>
    <t xml:space="preserve">Восстановление освещения  светильниками типа "Кобра" установленными на фасаде дома (3  светильника) </t>
  </si>
  <si>
    <t xml:space="preserve">Распиловка и вывоз дерева расположенного на придомовой территории </t>
  </si>
  <si>
    <t xml:space="preserve">Снос, распиловка и вывоз дерева расположенного на придомовой территории </t>
  </si>
  <si>
    <t xml:space="preserve">Восстановление системы ЦО на лестничной клетке в подъезде №2 </t>
  </si>
  <si>
    <t xml:space="preserve">Восстановление освещения над входом в подъезд №2 </t>
  </si>
  <si>
    <t xml:space="preserve">Замена стояка системы ГВС в нежилом помещении магазина "Автомасла" ИП Кац А. А. </t>
  </si>
  <si>
    <t xml:space="preserve">Замена стояка системы ХВС с 1-го по 4-й этаж. Замена вентиля на стояке системы ХВС в подвале </t>
  </si>
  <si>
    <t>Замена участка трубопровода систем ЦО и ГВС от границы балансовой ответственности на вводе в здание  МЖД</t>
  </si>
  <si>
    <t>Печать</t>
  </si>
  <si>
    <t>Счет</t>
  </si>
  <si>
    <t>Перечень работ по текщему и капремонту ремонту по договорам заключенным с ООО УО "ЧЕРЕМУШКИ"</t>
  </si>
  <si>
    <t>Наименование в смету</t>
  </si>
  <si>
    <t>№ дог.</t>
  </si>
  <si>
    <t>Объект</t>
  </si>
  <si>
    <t>Вид работ</t>
  </si>
  <si>
    <t>Фасад</t>
  </si>
  <si>
    <t>Электрика</t>
  </si>
  <si>
    <t>Восстановление освещения подвала подъезда №1</t>
  </si>
  <si>
    <t>Восстановление освещения подвала подъездов №3 и №4</t>
  </si>
  <si>
    <t>Восстановление освещения подвального помещения</t>
  </si>
  <si>
    <t>Восстановление освещения технического техподполья</t>
  </si>
  <si>
    <t>Восстановление остекления оконных блоков лестничных площадок на 3-м и 4-м этажах</t>
  </si>
  <si>
    <t>Окна, двери</t>
  </si>
  <si>
    <t xml:space="preserve">Восстановление системы ЦО на лестничной клетке в подъезде №1, №2 </t>
  </si>
  <si>
    <t>ЦО, ГВС, ХВС</t>
  </si>
  <si>
    <t>Восстановление системы ЦО на лестничной клетке в подъезде №3</t>
  </si>
  <si>
    <t>Восстановление системы ЦО на лестничной клетке в подъезде №4</t>
  </si>
  <si>
    <t>Восстановление системы ЦО на лестничной клетке. Замена задвижек на системе ЦО</t>
  </si>
  <si>
    <t>Восстановление уличного освещения над подъездами №</t>
  </si>
  <si>
    <t>Восстановление уличного освещения над подъездом №1</t>
  </si>
  <si>
    <t>Врезка резьбы под кран Маевского и установка спускных кранов в квартире №</t>
  </si>
  <si>
    <t>Врезка штуцера стояка системы ЦО в подвале</t>
  </si>
  <si>
    <t>Вырубка и санитарная обрезка зеленных насаждений на придомовой территории</t>
  </si>
  <si>
    <t>Деревья</t>
  </si>
  <si>
    <t>Замена ввода на системе ХВС в техподполье  квартиры №</t>
  </si>
  <si>
    <t>Замена вводного автоматического выключателя в поэтажном щите МЖД</t>
  </si>
  <si>
    <t>Замена врезки на системе ЦО (чердак)</t>
  </si>
  <si>
    <t>Замена задвижек на системе ЦО</t>
  </si>
  <si>
    <t xml:space="preserve">Замена задвижек на системе ЦО и задвижки на системе ГВС </t>
  </si>
  <si>
    <t xml:space="preserve">Замена задвижек на системе ЦО на вводе </t>
  </si>
  <si>
    <t>Замена задвижки на системе ХВС в техподполье</t>
  </si>
  <si>
    <t xml:space="preserve">Замена задвижки на системе ЦО </t>
  </si>
  <si>
    <t xml:space="preserve">Замена запорной арматуры на системе ЦО в подвале </t>
  </si>
  <si>
    <t>Замена запорной арматуры по стояку и подводки к п/сушителю на системе ГВС  в квартире №</t>
  </si>
  <si>
    <t>Замена коренного крана и участка трубопровода системы ХВС в квартире №</t>
  </si>
  <si>
    <t>Замена коренного крана на системе ГВС  в квартире №</t>
  </si>
  <si>
    <t>Замена коренного крана на стояке  и запорной арматуры системы ХВС в квартире №</t>
  </si>
  <si>
    <t>Замена коренного крана на стояке  системы ГВС в квартире №</t>
  </si>
  <si>
    <t>Замена коренного крана на стояке  системы ХВС в квартире №</t>
  </si>
  <si>
    <t>Замена коренного крана с врезкой штуцера на стояке системы ХВС в квартире №</t>
  </si>
  <si>
    <t>Замена коренного крана системы ГВС в квартире №</t>
  </si>
  <si>
    <t>Замена коренного крана системы ХВС в квартире №</t>
  </si>
  <si>
    <t>Замена коренных кранов на стояках  системы ХВС в квартире №</t>
  </si>
  <si>
    <t>Замена крана шарового на системе ЦО (чердак)</t>
  </si>
  <si>
    <t xml:space="preserve">Замена кранов на  стояках системы ГВС в подвале </t>
  </si>
  <si>
    <t>Замена кранов шаровых на стояках на системы ЦО в подвале</t>
  </si>
  <si>
    <t xml:space="preserve">Замена магистрального трубопровода и 12-ти стояков системы ГВС </t>
  </si>
  <si>
    <t>Замена над подъездного светильника</t>
  </si>
  <si>
    <t>Замена подводки и полотенцесушителя на стояке  в квартире №</t>
  </si>
  <si>
    <t>Замена подводки к полотенцесушителю в квартире №</t>
  </si>
  <si>
    <t>Замена подводки к полотенцесушителю системе ЦО в квартире №</t>
  </si>
  <si>
    <t>Замена подводки к радиатору на системе ЦО в квартире №</t>
  </si>
  <si>
    <t>Замена подводки к радиатору на системе ЦО в квартире №    и замена участка трубопровода системы ЦО на чердаке</t>
  </si>
  <si>
    <t>Замена подводки к радиатору на системе ЦО в квартире №    и замена спускных кранов на чердаке</t>
  </si>
  <si>
    <t>Замена радиатора системы ЦО на лестничной клетке</t>
  </si>
  <si>
    <t>Замена рубильника в щите ВРУ расположенном в подъезде №7 МЖД</t>
  </si>
  <si>
    <t>Замена сливного крана на радиаторе системы ЦО в квартире №</t>
  </si>
  <si>
    <t>Замена сливных кранов на радиаторах системы ЦО в квартире №</t>
  </si>
  <si>
    <t>Замена сливных кранов на радиаторах системы ЦО и замена коренного крана системы ХВС в квартире №</t>
  </si>
  <si>
    <t>Замена сливных кранов на радиаторе системы ЦО в квартире №</t>
  </si>
  <si>
    <t>Замена сливных кранов на чердаке и подводки к радиатору системы ЦО в квартире №</t>
  </si>
  <si>
    <t>Замена стояка и подводки к радиатору на системе ЦО в квартире №</t>
  </si>
  <si>
    <t>Замена стояка системы ГВС в квартирах №</t>
  </si>
  <si>
    <t>Замена стояков канализации на кухне и ванной комнате в квартире №</t>
  </si>
  <si>
    <t>Замена стояков систем ГВС и ХВС в квартире №</t>
  </si>
  <si>
    <t xml:space="preserve">Замена трубопровода на водоотведения </t>
  </si>
  <si>
    <t>ВО</t>
  </si>
  <si>
    <t xml:space="preserve">Замена трубопровода на системе отопления и водоотведения </t>
  </si>
  <si>
    <t>Замена трубопровода системы водоотведения в подвальном помещении подъезда №</t>
  </si>
  <si>
    <t>Замена участка канализационного стояка в квартире №</t>
  </si>
  <si>
    <t xml:space="preserve">Замена участка подводки к полотенцесушителю системы ГВС в квартире №   . Замена запорной арматуры на стояке системы ГВС в подвале </t>
  </si>
  <si>
    <t>Замена участка подводки к радиатору на системе ЦО в квартире №</t>
  </si>
  <si>
    <t>Замена участка подводки на полотенцесушитель системы ГВС в квартире №</t>
  </si>
  <si>
    <t>Замена участка стояка ГВС в подвале. Замена участка стояка ХВС в квартире №</t>
  </si>
  <si>
    <t>Замена участка стояка и подводки к радиатору на системе ЦО в квартире №</t>
  </si>
  <si>
    <t>Замена участка стояка и сливного крана на радиаторе системы ЦО в квартире №</t>
  </si>
  <si>
    <t>Замена участка стояка канализации в квартире №</t>
  </si>
  <si>
    <t>Замена участка стояка на системе ЦО в квартире №</t>
  </si>
  <si>
    <t xml:space="preserve">Замена участка стояка на системе ЦО в подвале </t>
  </si>
  <si>
    <t>Замена участка стояка системы ХВС</t>
  </si>
  <si>
    <t>Замена участка стояка системы ХВС в квартире №</t>
  </si>
  <si>
    <t>Замена участка стояка системы ЦО в подвале</t>
  </si>
  <si>
    <t>Замена участка стояка системы ЦО на лестничной клетке</t>
  </si>
  <si>
    <t>Замена участка трубопровода  системы ГВС в квартире №   и запорной арматуры в подвале</t>
  </si>
  <si>
    <t>Замена участка трубопровода  системы ЦО в квартире №</t>
  </si>
  <si>
    <t>Замена участка трубопровода  системы ЦО в подвале и на лестничной клетке в подъезде №</t>
  </si>
  <si>
    <t>Замена участка трубопровода ГВС в подвале</t>
  </si>
  <si>
    <t>Замена участка трубопровода и запорной арматуры на  системы ЦО в подвале. Замена полотенцесушителя в квартире №</t>
  </si>
  <si>
    <t xml:space="preserve">Замена участка трубопровода и коренного крана системы ГВС на чердаке </t>
  </si>
  <si>
    <t xml:space="preserve">Замена участка трубопровода и стояков на системе ГВС в подвале </t>
  </si>
  <si>
    <t>Замена участка трубопровода канализации в подвале</t>
  </si>
  <si>
    <t>Замена участка трубопровода канализации в техподполье под квартирой №</t>
  </si>
  <si>
    <t xml:space="preserve">Замена участка трубопровода на системе ГВС в подвале </t>
  </si>
  <si>
    <t xml:space="preserve">Замена участка трубопровода на системе ЦО в подвале </t>
  </si>
  <si>
    <t>Замена участка трубопровода системы водоотведения</t>
  </si>
  <si>
    <t>Замена участка трубопровода системы ГВС в квартире №</t>
  </si>
  <si>
    <t>Замена участка трубопровода системы ХВС в подвале</t>
  </si>
  <si>
    <t>Замена участка трубопровода системы ЦО в подъезде №</t>
  </si>
  <si>
    <t>Замена участка трубопровода системы ЦО на лестничной клетке</t>
  </si>
  <si>
    <t>Замена участка трубопровода системы ЦО на чердаке над квартирами №</t>
  </si>
  <si>
    <t>Замена участка трубопровода стояка системы ГВС в квартирах №</t>
  </si>
  <si>
    <t>Замена шарового крана на полотенцесушителе в квартире №</t>
  </si>
  <si>
    <t>Замена шарового крана на стояке системы ХВС в подвале</t>
  </si>
  <si>
    <t>Замена шарового крана с врезкой штуцера на стояке системы ЦО в подвале МЖД</t>
  </si>
  <si>
    <t xml:space="preserve">Косметический ремонт 1-го подъезда с установкой новых почтовых ящиков </t>
  </si>
  <si>
    <t>Косм. Ремонт</t>
  </si>
  <si>
    <t xml:space="preserve">Косметический ремонт 2-го подъезда с установкой новых почтовых ящиков </t>
  </si>
  <si>
    <t>Косметический ремонт подъезда №1, 2, 3 с заменой тамбурных дверей и установкой новых почтовых ящиков</t>
  </si>
  <si>
    <t>Кровля</t>
  </si>
  <si>
    <t>Обрезка дерева на придомовой территории</t>
  </si>
  <si>
    <t>Окраска газовой трубы  по фасаду МЖД</t>
  </si>
  <si>
    <t>Окраска газ.тр_да</t>
  </si>
  <si>
    <t xml:space="preserve">Побелка  поверхности   стен (потолка)  лестничной  площадки 5-го этажа,  межлестничной  площадки и лестничных маршей между 4-м и 5-м этажами  в подъезде №2 </t>
  </si>
  <si>
    <t>Проведение ревизии и ремонта поэтажного электрощита квартир №</t>
  </si>
  <si>
    <t>Прочистка водосточной системы</t>
  </si>
  <si>
    <t>Распиловка и снос дерева произрастающего на придомовой территории</t>
  </si>
  <si>
    <t>Ремон цоколя</t>
  </si>
  <si>
    <t>Цоколь, отмостка</t>
  </si>
  <si>
    <t>Ремонт  кровельного покрытия балконной плиты квартиры №</t>
  </si>
  <si>
    <t>Ремонт  мягкой кровли покрытия балконной плиты</t>
  </si>
  <si>
    <t>Ремонт  мягкой кровли расположенной над квартирами №   и лестничной клеткой подъезда №</t>
  </si>
  <si>
    <t>Ремонт  мягкой кровли расположенной над квартирой №</t>
  </si>
  <si>
    <t>Ремонт  мягкой кровли расположенной над квартирой №   и лестничной клеткой подъезда №</t>
  </si>
  <si>
    <t>Ремонт  мягкой кровли расположенной над лестничной клеткой подъездов №</t>
  </si>
  <si>
    <t>Ремонт  участка кровли расположенной над квартирами №</t>
  </si>
  <si>
    <t>Ремонт заполнения 2-х дверных проемов подвального помещения</t>
  </si>
  <si>
    <t>Ремонт заполнения дверных проемов и восстановление освещения подвального помещения</t>
  </si>
  <si>
    <t>Козырек</t>
  </si>
  <si>
    <t>Ремонт козырька 2-го, 3-го, 4-го подъезда</t>
  </si>
  <si>
    <t>Ремонт кровли и водосточной системы</t>
  </si>
  <si>
    <t>Ремонт крыльца 2-го и 8-го подъезда</t>
  </si>
  <si>
    <t>Крыльцо</t>
  </si>
  <si>
    <t>Ремонт крыльца 2-го подъезда</t>
  </si>
  <si>
    <t>Ремонт крыльца 3-го и 4-го подъезд</t>
  </si>
  <si>
    <t>Ремонт крыльца 3-го и 4-го подъезда</t>
  </si>
  <si>
    <t>Ремонт крыльца 4-го подъезда</t>
  </si>
  <si>
    <t>Ремонт крыльца 6-го подъезда</t>
  </si>
  <si>
    <t>Ремонт межпанельных швов на главном фасаде здания в районе  квартиры №</t>
  </si>
  <si>
    <t>Ремонт межпанельных швов на фасаде здания в районе  квартир №</t>
  </si>
  <si>
    <t>Ремонт межпанельных швов на фасаде здания в районе  квартиры №    с переносом водосточных труб</t>
  </si>
  <si>
    <t>Ремонт порога на входе в подъезд №</t>
  </si>
  <si>
    <t>Ремонт скатной шиферной кровли над квартирами №     и лестничной клеткой подъезда №</t>
  </si>
  <si>
    <t xml:space="preserve">Ремонт шиферной крыши над квартирами № </t>
  </si>
  <si>
    <t>Ремонт шиферной крыши над квартирой №</t>
  </si>
  <si>
    <t>Санитарная обрезка веток зеленых насаждений произрастающих на придомовой территории</t>
  </si>
  <si>
    <t>Снос и распиловка деревьев в количестве 12 штук, санитарная обрезка веток зеленых насаждений произрастающих на придомовой территории</t>
  </si>
  <si>
    <t>Установка 3-х воздухосборников и 5-ти автоматических воздухоотводчиков (с запорной арматурой) системы ЦО на чердаке</t>
  </si>
  <si>
    <t xml:space="preserve">Установка спускных кранов на системе ЦО в подвале </t>
  </si>
  <si>
    <t xml:space="preserve">Установка спускных кранов на системе ЦО и крепление стояка системы ВО в подвале </t>
  </si>
  <si>
    <t>Устройство гидроизоляции и утепление блоков стен фундамента, засыпка котлована грунтом в техподполье  квартиры №</t>
  </si>
  <si>
    <t>№ п/п</t>
  </si>
  <si>
    <t>Стройка</t>
  </si>
  <si>
    <t>Адрес</t>
  </si>
  <si>
    <t>МЖД по адресу: г. Калуга, ул. Баррикад, д. 139</t>
  </si>
  <si>
    <t>МЖД по адресу: г. Калуга, ул. Баррикад, д. 149</t>
  </si>
  <si>
    <t>МЖД по адресу: г. Калуга, ул. Баррикад, д. 155</t>
  </si>
  <si>
    <t>МЖД по адресу: г. Калуга, ул. Баррикад, д. 157</t>
  </si>
  <si>
    <t>МЖД по адресу: г. Калуга, ул. Баррикад, д. 159</t>
  </si>
  <si>
    <t>МЖД по адресу: г. Калуга, ул. Баррикад, д. 161</t>
  </si>
  <si>
    <t>МЖД по адресу: г. Калуга, ул. Болотникова, д. 10</t>
  </si>
  <si>
    <t>МЖД по адресу: г. Калуга, ул. Болотникова, д. 10а</t>
  </si>
  <si>
    <t>МЖД по адресу: г. Калуга, ул. Болотникова, д. 13</t>
  </si>
  <si>
    <t>МЖД по адресу: г. Калуга, ул. Болотникова, д. 14, к.1</t>
  </si>
  <si>
    <t>МЖД по адресу: г. Калуга, ул. Болотникова, д. 17</t>
  </si>
  <si>
    <t>МЖД по адресу: г. Калуга, ул. Болотникова, д. 20</t>
  </si>
  <si>
    <t>МЖД по адресу: г. Калуга, ул. Болотникова, д. 22</t>
  </si>
  <si>
    <t>МЖД по адресу: г. Калуга, ул. Болотникова, д. 24</t>
  </si>
  <si>
    <t>ул. Болотникова, д. 24</t>
  </si>
  <si>
    <t>МЖД по адресу: г. Калуга, ул. Болотникова, д. 3</t>
  </si>
  <si>
    <t>ул. Болотникова, д. 3</t>
  </si>
  <si>
    <t>МЖД по адресу: г. Калуга, ул. Болотникова, д. 4</t>
  </si>
  <si>
    <t>МЖД по адресу: г. Калуга, ул. Болотникова, д. 6</t>
  </si>
  <si>
    <t>ул. Болотникова, д. 6</t>
  </si>
  <si>
    <t>МЖД по адресу: г. Калуга, ул. Болотникова, д. 7</t>
  </si>
  <si>
    <t>ул. Болотникова, д. 7</t>
  </si>
  <si>
    <t>МЖД по адресу: г. Калуга, ул. Болотникова, д. 9/17</t>
  </si>
  <si>
    <t xml:space="preserve">МЖД по адресу: г. Калуга, ул. Константиновых, д. 9, к.1 </t>
  </si>
  <si>
    <t xml:space="preserve">МЖД по адресу: г. Калуга, ул. М. Горького, д. 3, к.1 </t>
  </si>
  <si>
    <t xml:space="preserve">ул. М. Горького, д. 3, к.1 </t>
  </si>
  <si>
    <t>МЖД по адресу: г. Калуга, ул. М. Горького, д. 4/26</t>
  </si>
  <si>
    <t>МЖД по адресу: г. Калуга, ул. М. Горького, д. 5</t>
  </si>
  <si>
    <t xml:space="preserve">МЖД по адресу: г. Калуга, ул. М. Горького, д. 7, к.1 </t>
  </si>
  <si>
    <t>МЖД по адресу: г. Калуга, ул. М. Горького, д. 8</t>
  </si>
  <si>
    <t>ул. М. Горького, д. 8</t>
  </si>
  <si>
    <t>МЖД по адресу: г. Калуга, ул. М. Жукова, д. 11</t>
  </si>
  <si>
    <t>МЖД по адресу: г. Калуга, ул. М. Жукова, д. 11, к.1</t>
  </si>
  <si>
    <t>МЖД по адресу: г. Калуга, ул. М. Жукова, д. 13</t>
  </si>
  <si>
    <t>МЖД по адресу: г. Калуга, ул. М. Жукова, д. 13, к.1</t>
  </si>
  <si>
    <t>МЖД по адресу: г. Калуга, ул. М. Жукова, д. 15</t>
  </si>
  <si>
    <t>МЖД по адресу: г. Калуга, ул. М. Жукова, д. 23</t>
  </si>
  <si>
    <t>МЖД по адресу: г. Калуга, ул. М. Жукова, д. 31</t>
  </si>
  <si>
    <t>ул. М. Жукова, д. 31</t>
  </si>
  <si>
    <t>МЖД по адресу: г. Калуга, ул. М. Жукова, д. 37</t>
  </si>
  <si>
    <t>МЖД по адресу: г. Калуга, ул. М. Жукова, д. 43</t>
  </si>
  <si>
    <t>МЖД по адресу: г. Калуга, ул. М. Жукова, д. 45</t>
  </si>
  <si>
    <t>МЖД по адресу: г. Калуга, ул. М. Жукова, д. 49</t>
  </si>
  <si>
    <t>МЖД по адресу: г. Калуга, ул. М. Жукова, д. 50</t>
  </si>
  <si>
    <t>МЖД по адресу: г. Калуга, ул. М. Жукова, д. 52</t>
  </si>
  <si>
    <t>МЖД по адресу: г. Калуга, ул. Пролетарская, д. 159</t>
  </si>
  <si>
    <t>МЖД по адресу: г. Калуга, ул. Пролетарская, д. 161</t>
  </si>
  <si>
    <t>МЖД по адресу: г. Калуга, ул. Пролетарская, д. 163</t>
  </si>
  <si>
    <t>МЖД по адресу: г. Калуга, ул. Суворова, д. 181</t>
  </si>
  <si>
    <t>МЖД по адресу: г. Калуга, ул. Ф. Энгельса, д. 11</t>
  </si>
  <si>
    <t>МЖД по адресу: г. Калуга, ул. Ф. Энгельса, д. 9</t>
  </si>
  <si>
    <t>МЖД по адресу: г. Калуга, ул. Чехова, д. 11</t>
  </si>
  <si>
    <t>МЖД по адресу: г. Калуга, ул. Чехова, д. 13</t>
  </si>
  <si>
    <t>МЖД по адресу: г. Калуга, ул. Чехова, д. 17</t>
  </si>
  <si>
    <t>МЖД по адресу: г. Калуга, ул. Чехова, д. 21</t>
  </si>
  <si>
    <t>МЖД по адресу: г. Калуга, ул. Чехова, д. 3</t>
  </si>
  <si>
    <t>ул. Чехова, д. 3</t>
  </si>
  <si>
    <t>МЖД по адресу: г. Калуга, ул. Чижевского, д. 21</t>
  </si>
  <si>
    <t>МЖД по адресу: г. Калуга, ул. Чижевского, д. 22</t>
  </si>
  <si>
    <t>ул. Чижевского, д. 22</t>
  </si>
  <si>
    <t>МЖД по адресу: г. Калуга, ул. Чижевского, д. 24</t>
  </si>
  <si>
    <t>МЖД по адресу: г. Калуга, ул. Чижевского, д. 25</t>
  </si>
  <si>
    <t xml:space="preserve"> </t>
  </si>
  <si>
    <t xml:space="preserve">Ремонт межпанельных швов фасада в районе  квартир №19, 28, 32. Утепление стены фасада квартиры №19 </t>
  </si>
  <si>
    <t>ИП Глинков В. В.</t>
  </si>
  <si>
    <t>№01/02   
от    03.02.2020г</t>
  </si>
  <si>
    <t>ООО  УО "ЧЕРЕМУШКИ"</t>
  </si>
  <si>
    <t>№02/02   
от    11.02.2020г</t>
  </si>
  <si>
    <t>Ремонт межпанельных швов фасада в районе  квартиры №2</t>
  </si>
  <si>
    <t>Ремонт межпанельных швов фасада в районе  квартиры №2 МЖД по адресу: г. Калуга,  ул. Болотникова, д. 17</t>
  </si>
  <si>
    <t>Акт вып работ от    12.02.2020г Предписание ГЖИ  №69 от 15.01.2020 г</t>
  </si>
  <si>
    <t xml:space="preserve"> ул. Болотникова, д. 10</t>
  </si>
  <si>
    <t xml:space="preserve"> Распиловка и вывоз дерева расположенного на придомовой территории с торца дома </t>
  </si>
  <si>
    <t xml:space="preserve"> Распиловка и вывоз деревьев в количестве 4 шт. расположенных на придомовой территории </t>
  </si>
  <si>
    <t xml:space="preserve">Санитарная обрезка деревьев в количестве 4 шт., распиловка и вывоз сухого дерева 1 шт. расположенных на придомовой территории с торца дома </t>
  </si>
  <si>
    <t>Снос аварийных деревьев в количестве 2 шт., санитарная обрезка деревьев в количестве 4 шт. расположенных на придомовой территории</t>
  </si>
  <si>
    <t xml:space="preserve">Снос аварийного дерева расположенного на придомовой территории с торца дома </t>
  </si>
  <si>
    <t>Санитарная обрезка деревьев в количестве 5 шт. расположенных на придомовой территории</t>
  </si>
  <si>
    <t xml:space="preserve">Санитарная обрезка деревьев в количестве 4 шт., снос сухого дерева 1 шт. расположенных на придомовой территории с торца дома </t>
  </si>
  <si>
    <t xml:space="preserve"> ул. Пролетарская, д. 159</t>
  </si>
  <si>
    <t xml:space="preserve"> Ав акт и акт вып работ от    .10.2020г</t>
  </si>
  <si>
    <t>№6/10   
от    .10.2020г</t>
  </si>
  <si>
    <t>Окраска газовой трубы  по фасаду МЖД по адресу: г. Калуга,  ул. Баррикад, д. 161</t>
  </si>
  <si>
    <t>Замена коренных кранов системы ХВС и ГВС в квартире №</t>
  </si>
  <si>
    <t xml:space="preserve"> Ав акт и акт вып работ от    .12.2020г</t>
  </si>
  <si>
    <t>№   
от    .12.2020г</t>
  </si>
  <si>
    <t>Ремонт межпанельных швов и утепление фасада в районе  квартиры №15 МЖД по адресу: г. Калуга,   ул. Пролетарская, д. 159</t>
  </si>
  <si>
    <t>Ремонт межпанельных швов и утепление фасада в районе  квартиры №15 (Швы 22,4м=21470р. Утепл. 10.27 м2=11690 р.)</t>
  </si>
  <si>
    <t>Замена фановой трубы системы водоотведения в квартире №</t>
  </si>
  <si>
    <t xml:space="preserve"> Ав акт и акт вып работ от    20.01.2021г</t>
  </si>
  <si>
    <t xml:space="preserve"> Ав акт и акт вып работ от    21.01.2021г</t>
  </si>
  <si>
    <t xml:space="preserve"> Ав акт и акт вып работ от    22.01.2021г</t>
  </si>
  <si>
    <t xml:space="preserve"> Ав акт и акт вып работ от    25.01.2021г</t>
  </si>
  <si>
    <t xml:space="preserve"> Ав акт и акт вып работ от    27.01.2021г</t>
  </si>
  <si>
    <t xml:space="preserve"> Ав акт и акт вып работ от    29.01.2021г</t>
  </si>
  <si>
    <t xml:space="preserve"> Замена врезки на системе ХВС в квартире №18</t>
  </si>
  <si>
    <t>Установка врезки на системе ГВС в квартире №3</t>
  </si>
  <si>
    <t xml:space="preserve"> Замена радиатора на системе ЦО  в квартире №5</t>
  </si>
  <si>
    <t xml:space="preserve"> Замена стояка системы ЦО в квартире №4</t>
  </si>
  <si>
    <t xml:space="preserve"> Восстановление освещения в подвальном помещении между 1 и 2 подъездами</t>
  </si>
  <si>
    <t>Замена участка стояка на полотенцесушители системы ЦО в подвале</t>
  </si>
  <si>
    <t>Замена участка стояка на системе ХВС в квартире №36</t>
  </si>
  <si>
    <t>Замена участка трубопровода системы ЦО на лестничной клетке подъезда №4</t>
  </si>
  <si>
    <t xml:space="preserve"> Замена участка стояка канализации (фановая труба) в квартире №40</t>
  </si>
  <si>
    <t xml:space="preserve"> Замена врезки на системе ХВС в квартире №18 МЖД по адресу: г. Калуга,  ул. Суворова, д. 181</t>
  </si>
  <si>
    <t>Установка врезки на системе ГВС в квартире №3 МЖД по адресу: г. Калуга,  ул. Чижевского, д. 21</t>
  </si>
  <si>
    <t xml:space="preserve"> Замена радиатора на системе ЦО  в квартире №5 МЖД по адресу: г. Калуга,  ул. М. Горького, д. 8</t>
  </si>
  <si>
    <t xml:space="preserve"> Замена стояка системы ЦО в квартире №4 МЖД по адресу: г. Калуга,  ул. Болотникова, д. 17</t>
  </si>
  <si>
    <t xml:space="preserve"> Восстановление освещения в подвальном помещении между 1 и 2 подъездами МЖД по адресу: г. Калуга,  ул. Ф. Энгельса, д. 11</t>
  </si>
  <si>
    <t>Замена участка стояка на полотенцесушители системы ЦО в подвале МЖД по адресу: г. Калуга,  ул. Чехова, д. 3</t>
  </si>
  <si>
    <t>Замена участка стояка на системе ХВС в квартире №36 МЖД по адресу: г. Калуга,  ул. Чехова, д. 11</t>
  </si>
  <si>
    <t>Замена участка трубопровода системы ЦО на лестничной клетке подъезда №4 МЖД по адресу: г. Калуга,  ул. М. Жукова, д. 13, к.1</t>
  </si>
  <si>
    <t xml:space="preserve"> Замена участка стояка канализации (фановая труба) в квартире №40 МЖД по адресу: г. Калуга,  ул. М. Жукова, д. 31</t>
  </si>
  <si>
    <t>№ДВК/16   
от    28.01.2021г</t>
  </si>
  <si>
    <t>Ав акт и акт вып работ от    28.01.2021г</t>
  </si>
  <si>
    <t>Прочистка газоходов и вентканалов по стояку в квартирах №  64, 73</t>
  </si>
  <si>
    <t xml:space="preserve"> Ав акт и акт вып работ от    03.02.2021г</t>
  </si>
  <si>
    <t xml:space="preserve"> Ав акт и акт вып работ от    05.02.2021г</t>
  </si>
  <si>
    <t xml:space="preserve"> Ав акт и акт вып работ от    08.02.2021г</t>
  </si>
  <si>
    <t xml:space="preserve"> Ав акт и акт вып работ от    11.02.2021г</t>
  </si>
  <si>
    <t xml:space="preserve"> Ав акт и акт вып работ от    17.02.2021г</t>
  </si>
  <si>
    <t xml:space="preserve"> Ав акт и акт вып работ от    24.02.2021г</t>
  </si>
  <si>
    <t xml:space="preserve"> Ав акт и акт вып работ от    26.02.2021г</t>
  </si>
  <si>
    <t xml:space="preserve">Восстановление металлического поручня при входе в 1-й подъезд </t>
  </si>
  <si>
    <t xml:space="preserve"> Восстановление входных дверей в подвал (ремонт деревянной двери, восстановление металлической решётки)</t>
  </si>
  <si>
    <t xml:space="preserve"> Замена коренного крана на системе ХВС  в квартире №47</t>
  </si>
  <si>
    <t xml:space="preserve"> Замена запорной арматуры на системе ХВС в квартире №60</t>
  </si>
  <si>
    <t xml:space="preserve"> Замена участка стояка системы ЦО, 
восстановление стояка канализации с заменой заглушки</t>
  </si>
  <si>
    <t xml:space="preserve"> Замена участка стояка системы ЦО в подвале</t>
  </si>
  <si>
    <t xml:space="preserve"> Замена участка стояка п/с системы ЦО в подвале</t>
  </si>
  <si>
    <t xml:space="preserve"> Замена участка подводки к полотенцесушителю системы ЦО в квартире №42</t>
  </si>
  <si>
    <t xml:space="preserve"> Замена участка стояка на системе ГВС в квартире №36</t>
  </si>
  <si>
    <t xml:space="preserve"> Замена фановой трубы системы водоотведения в квартире №37</t>
  </si>
  <si>
    <t>Замена участка стояка  системы ХВС  в подвале</t>
  </si>
  <si>
    <t>Замена участка стояка  системы ХВС  в квартире №51 и замена участка трубопровода системы ХВС в подвале</t>
  </si>
  <si>
    <t xml:space="preserve"> Замена стояка п/с системы ЦО из кв. №63 в подвал</t>
  </si>
  <si>
    <t>Замена коренного крана в квартире №22,  замена участка трубопровода канализации в подвале и установка врезок на системе ЦО</t>
  </si>
  <si>
    <t>Восстановление металлического поручня при входе в 1-й подъезд  МЖД по адресу: г. Калуга,  ул. Болотникова, д. 20</t>
  </si>
  <si>
    <t xml:space="preserve"> Восстановление входных дверей в подвал (ремонт деревянной двери, восстановление металлической решётки) МЖД по адресу: г. Калуга,  ул. М. Горького, д. 3, к.1 </t>
  </si>
  <si>
    <t xml:space="preserve"> Замена коренного крана на системе ХВС  в квартире №47 МЖД по адресу: г. Калуга,  ул. Чехова, д. 3</t>
  </si>
  <si>
    <t xml:space="preserve"> Замена запорной арматуры на системе ХВС в квартире №60 МЖД по адресу: г. Калуга,  ул. Пролетарская, д. 159</t>
  </si>
  <si>
    <t xml:space="preserve"> Замена участка стояка системы ЦО, 
восстановление стояка канализации с заменой заглушки МЖД по адресу: г. Калуга,  ул. Чижевского, д. 25</t>
  </si>
  <si>
    <t xml:space="preserve"> Замена участка стояка системы ЦО в подвале МЖД по адресу: г. Калуга,  ул. Ф. Энгельса, д. 9</t>
  </si>
  <si>
    <t xml:space="preserve"> Замена участка стояка п/с системы ЦО в подвале МЖД по адресу: г. Калуга,  ул. М. Жукова, д. 50</t>
  </si>
  <si>
    <t xml:space="preserve"> Замена участка подводки к полотенцесушителю системы ЦО в квартире №42 МЖД по адресу: г. Калуга,  ул. М. Жукова, д. 45</t>
  </si>
  <si>
    <t xml:space="preserve"> Замена участка стояка на системе ГВС в квартире №36 МЖД по адресу: г. Калуга,  ул. Чехова, д. 11</t>
  </si>
  <si>
    <t xml:space="preserve"> Замена фановой трубы системы водоотведения в квартире №37 МЖД по адресу: г. Калуга,  ул. Чехова, д. 13</t>
  </si>
  <si>
    <t>Замена участка стояка  системы ХВС  в подвале МЖД по адресу: г. Калуга,  ул. Баррикад, д. 149</t>
  </si>
  <si>
    <t>Замена участка стояка  системы ХВС  в квартире №51 и замена участка трубопровода системы ХВС в подвале МЖД по адресу: г. Калуга,  ул. Пролетарская, д. 159</t>
  </si>
  <si>
    <t xml:space="preserve"> Замена стояка п/с системы ЦО из кв. №63 в подвал МЖД по адресу: г. Калуга,  ул. М. Горького, д. 3, к.1 </t>
  </si>
  <si>
    <t>Замена коренного крана в квартире №22,  замена участка трубопровода канализации в подвале и установка врезок на системе ЦО МЖД по адресу: г. Калуга,  ул. Чижевского, д. 25</t>
  </si>
  <si>
    <t>Ав акт и акт вып работ от    02.02.2021г</t>
  </si>
  <si>
    <t>№ДВК/18   
от    02.02.2021г</t>
  </si>
  <si>
    <t xml:space="preserve"> ул. Болотникова, д. 14, к.1</t>
  </si>
  <si>
    <t>Прочистка газохода и вентканала по стояку в квартире № 6</t>
  </si>
  <si>
    <t>№ДВК/31   
от    19.02.2021г</t>
  </si>
  <si>
    <t>Ав акт и акт вып работ от    19.02.2021г</t>
  </si>
  <si>
    <t>Прочистка газохода и вентканала по стояку в квартире № 57</t>
  </si>
  <si>
    <t>По прайсу</t>
  </si>
  <si>
    <t>Замена коренного крана и участка тр-да на системе ХВС в подвале и замена кран-буксы коренного крана в квартире №26 МЖД по адресу: г. Калуга,  ул. М. Жукова, д. 13, к.1</t>
  </si>
  <si>
    <t>Замена коренного крана и участка тр-да на системе ХВС в подвале и замена кран-буксы коренного крана в квартире №26</t>
  </si>
  <si>
    <t>№ДВК/35   
от    11.03.2021г</t>
  </si>
  <si>
    <t>Ав акт и акт вып работ от    11.03.2021г</t>
  </si>
  <si>
    <t>Ав акт и акт вып работ от    12.03.2021г</t>
  </si>
  <si>
    <t>№ДВК/38   
от    12.03.2021г</t>
  </si>
  <si>
    <t>Прочистка газохода и вентканала по стояку в квартире № 60</t>
  </si>
  <si>
    <t xml:space="preserve">Прочистка газоходов по стояку в квартирах № 10, 17, 28, 58, 74 </t>
  </si>
  <si>
    <t xml:space="preserve"> Ав акт и акт вып работ от    02.03.2021г</t>
  </si>
  <si>
    <t xml:space="preserve"> Ав акт и акт вып работ от    05.03.2021г</t>
  </si>
  <si>
    <t xml:space="preserve"> Ав акт и акт вып работ от    10.03.2021г</t>
  </si>
  <si>
    <t xml:space="preserve"> Ав акт и акт вып работ от    15.03.2021г</t>
  </si>
  <si>
    <t xml:space="preserve"> Ав акт и акт вып работ от    16.03.2021г</t>
  </si>
  <si>
    <t xml:space="preserve"> Ав акт и акт вып работ от    24.03.2021г</t>
  </si>
  <si>
    <t xml:space="preserve"> Ав акт и акт вып работ от    26.03.2021г</t>
  </si>
  <si>
    <t xml:space="preserve"> Ав акт и акт вып работ от    29.03.2021г</t>
  </si>
  <si>
    <t xml:space="preserve"> Замена участка стояка канализации в квартире №7</t>
  </si>
  <si>
    <t xml:space="preserve"> Замена участка стояка канализации в квартире №11</t>
  </si>
  <si>
    <t xml:space="preserve">  Замена участка стояка канализации из квартиры №3 в тех. подполье</t>
  </si>
  <si>
    <t xml:space="preserve">Замена участка стояка системы ХВС из квартиры №31 в тех. подполье </t>
  </si>
  <si>
    <t xml:space="preserve"> Ав акт и акт вып работ от    10.01.2020г</t>
  </si>
  <si>
    <t>Замена подводки к радиатору на системе ЦО в квартире №31 и замена крана шарового на стояке системы ЦО</t>
  </si>
  <si>
    <t>Замена подводки к радиатору на системе ЦО в квартире №31 и замена крана шарового на стояке системы ЦО МЖД по адресу: г. Калуга,  ул. Баррикад, д. 149</t>
  </si>
  <si>
    <t xml:space="preserve"> Ав акт и акт вып работ от    14.01.2020г</t>
  </si>
  <si>
    <t>Восстановление двери выхода на мягкую кровлю</t>
  </si>
  <si>
    <t>Восстановление двери выхода на мягкую кровлю МЖД по адресу: г. Калуга,  ул. М. Жукова, д. 11, к.1</t>
  </si>
  <si>
    <t xml:space="preserve"> Ав акт и акт вып работ от    15.01.2020г</t>
  </si>
  <si>
    <t>Замена стояка системы ГВС в квартирах №2-8 (от подвала до 3 этажа)</t>
  </si>
  <si>
    <t xml:space="preserve">Замена стояка системы ГВС в квартирах №2-8 (от подвала до 3 этажа) МЖД по адресу: г. Калуга,  ул. М. Горького, д. 7, к.1 </t>
  </si>
  <si>
    <t xml:space="preserve"> Ав акт и акт вып работ от    20.01.2020г</t>
  </si>
  <si>
    <t>Замена участка стояка системы ГВС в  подвале (по кв. №37)</t>
  </si>
  <si>
    <t>Замена участка стояка системы ГВС в  подвале (по кв. №37) МЖД по адресу: г. Калуга,  ул. Чижевского, д. 25</t>
  </si>
  <si>
    <t xml:space="preserve">Замена крана на  стояке системы ХВС в подвале </t>
  </si>
  <si>
    <t>Замена крана на  стояке системы ХВС в подвале  МЖД по адресу: г. Калуга,  ул. М. Жукова, д. 15</t>
  </si>
  <si>
    <t>Замена участка трубопровода канализации в подвале подъезда №3</t>
  </si>
  <si>
    <t>Замена участка трубопровода канализации в подвале подъезда №3 МЖД по адресу: г. Калуга,  ул. Баррикад, д. 139</t>
  </si>
  <si>
    <t xml:space="preserve"> Ав акт и акт вып работ от    23.01.2020г</t>
  </si>
  <si>
    <t>Замена коренного крана на системе ХВС в квартире №3</t>
  </si>
  <si>
    <t>Замена коренного крана на системе ХВС в квартире №3 МЖД по адресу: г. Калуга,  ул. Чехова, д. 11</t>
  </si>
  <si>
    <t xml:space="preserve"> Ав акт и акт вып работ от    27.01.2020г</t>
  </si>
  <si>
    <t>Замена коренного крана на системе ГВС и ХВС в квартире №64</t>
  </si>
  <si>
    <t>Замена коренного крана на системе ГВС и ХВС в квартире №64 МЖД по адресу: г. Калуга,  ул. Чижевского, д. 25</t>
  </si>
  <si>
    <t>Замена коренного крана на системе ГВС в квартире №20</t>
  </si>
  <si>
    <t>Замена коренного крана на системе ГВС в квартире №20 МЖД по адресу: г. Калуга,  ул. Чижевского, д. 25</t>
  </si>
  <si>
    <t>Замена запорной арматуры на стояке  системы ГВС в подвале (по кв. №20)</t>
  </si>
  <si>
    <t>Замена запорной арматуры на стояке  системы ГВС в подвале (по кв. №20) МЖД по адресу: г. Калуга,  ул. Чижевского, д. 25</t>
  </si>
  <si>
    <t>Замена участка стояка и коренного крана на системе ХВС в квартирах №24-28</t>
  </si>
  <si>
    <t>Замена участка стояка и коренного крана на системе ХВС в квартирах №24-28 МЖД по адресу: г. Калуга,  ул. Чехова, д. 21</t>
  </si>
  <si>
    <t xml:space="preserve"> Ав акт и акт вып работ от    31.01.2020г</t>
  </si>
  <si>
    <t>Замена участка стояка системы ЦО МЖД по адресу: г. Калуга,  ул. Чижевского, д. 24</t>
  </si>
  <si>
    <t>Прочистка газоходов и вентканалов по стояку в квартирах №14, 16, 24</t>
  </si>
  <si>
    <t>№ДВК/3   
от    15.01.2020г</t>
  </si>
  <si>
    <t xml:space="preserve"> Ав акт и акт вып работ от    11.02.2020г</t>
  </si>
  <si>
    <t xml:space="preserve"> Замена участка стояка системы ХВС в квартире №48</t>
  </si>
  <si>
    <t xml:space="preserve"> Замена участка стояка системы ХВС в квартире №48 МЖД по адресу: г. Калуга,   ул. Баррикад, д. 155</t>
  </si>
  <si>
    <t xml:space="preserve">  Замена врезки на стояке системы ХВС в квартире №12</t>
  </si>
  <si>
    <t xml:space="preserve"> ул. Константиновых, д. 9, к.1 </t>
  </si>
  <si>
    <t xml:space="preserve">  Замена врезки на стояке системы ХВС в квартире №12 МЖД по адресу: г. Калуга,   ул. Константиновых, д. 9, к.1 </t>
  </si>
  <si>
    <t xml:space="preserve"> Замена запорной арматуры на стояке  системы ХВС в подвале </t>
  </si>
  <si>
    <t xml:space="preserve"> ул. Болотникова, д. 9/17</t>
  </si>
  <si>
    <t xml:space="preserve"> Замена запорной арматуры на стояке  системы ХВС в подвале  МЖД по адресу: г. Калуга,   ул. Болотникова, д. 9/17</t>
  </si>
  <si>
    <t xml:space="preserve"> Ав акт и акт вып работ от    21.02.2020г</t>
  </si>
  <si>
    <t xml:space="preserve">  Замена врезки на стояке системы ХВС в квартире №35</t>
  </si>
  <si>
    <t xml:space="preserve">  Замена врезки на стояке системы ХВС в квартире №35 МЖД по адресу: г. Калуга,   ул. Болотникова, д. 10</t>
  </si>
  <si>
    <t xml:space="preserve"> Замена коренного крана на системе ХВС в квартире №37</t>
  </si>
  <si>
    <t xml:space="preserve"> ул. М. Горького, д. 3, к.1 </t>
  </si>
  <si>
    <t xml:space="preserve"> Замена коренного крана на системе ХВС в квартире №37 МЖД по адресу: г. Калуга,   ул. М. Горького, д. 3, к.1 </t>
  </si>
  <si>
    <t xml:space="preserve"> Ав акт и акт вып работ от    26.02.2020г</t>
  </si>
  <si>
    <t xml:space="preserve">Замена участка трубопровода  системы ГВС по стояку квартиры №1 в подвале  </t>
  </si>
  <si>
    <t xml:space="preserve"> ул. Чехова, д. 11</t>
  </si>
  <si>
    <t>Замена участка трубопровода  системы ГВС по стояку квартиры №1 в подвале   МЖД по адресу: г. Калуга,   ул. Чехова, д. 11</t>
  </si>
  <si>
    <t xml:space="preserve"> Замена вводной задвижки на системе ХВС </t>
  </si>
  <si>
    <t xml:space="preserve"> ул. Чижевского, д. 25</t>
  </si>
  <si>
    <t xml:space="preserve"> Замена вводной задвижки на системе ХВС  МЖД по адресу: г. Калуга,   ул. Чижевского, д. 25</t>
  </si>
  <si>
    <t xml:space="preserve"> Ав акт и акт вып работ от    18.02.2020г</t>
  </si>
  <si>
    <t xml:space="preserve">Прочистка газоходов и вентканалов по стояку в квартирах № 29, 43, 47, 57, 58, 64, 79 </t>
  </si>
  <si>
    <t>№ДВК/31   
от    18.02.2020г</t>
  </si>
  <si>
    <t xml:space="preserve"> Ав акт и акт вып работ от    06.03.2020г</t>
  </si>
  <si>
    <t>Замена участка врезки на системе ГВС в квартире №56</t>
  </si>
  <si>
    <t>Замена участка врезки на системе ГВС в квартире №56 МЖД по адресу: г. Калуга,   ул. Чижевского, д. 25</t>
  </si>
  <si>
    <t xml:space="preserve"> Замена участка стояка системы канализации. Замена участка трубопровода  системы ЦО.  Замена коренного крана на системе ХВС в квартире №2</t>
  </si>
  <si>
    <t xml:space="preserve"> Замена участка стояка системы канализации. Замена участка трубопровода  системы ЦО.  Замена коренного крана на системе ХВС в квартире №2 МЖД по адресу: г. Калуга,  ул. Болотникова, д. 9/17</t>
  </si>
  <si>
    <t xml:space="preserve"> Ав акт и акт вып работ от    12.03.2020г</t>
  </si>
  <si>
    <t xml:space="preserve"> Замена запорной арматуры на системы ХВС в подвале </t>
  </si>
  <si>
    <t xml:space="preserve"> Замена запорной арматуры на системы ХВС в подвале  МЖД по адресу: г. Калуга,  ул. Болотникова, д. 9/17</t>
  </si>
  <si>
    <t xml:space="preserve"> Ав акт и акт вып работ от    13.03.2020г</t>
  </si>
  <si>
    <t>Восстановление остекления лестничной клетки на 1-м этаже 1-го подъезда</t>
  </si>
  <si>
    <t>Восстановление остекления лестничной клетки на 1-м этаже 1-го подъезда МЖД по адресу: г. Калуга,  ул. Болотникова, д. 9/17</t>
  </si>
  <si>
    <t xml:space="preserve"> Ав акт и акт вып работ от    17.03.2020г</t>
  </si>
  <si>
    <t>Замена дверного доводчика входной двери 1-го подъезда</t>
  </si>
  <si>
    <t>Замена дверного доводчика входной двери 1-го подъезда МЖД по адресу: г. Калуга,  ул. М. Горького, д. 8</t>
  </si>
  <si>
    <t xml:space="preserve"> Ав акт и акт вып работ от    23.03.2020г</t>
  </si>
  <si>
    <t xml:space="preserve"> Замена участка трубопровода  системы ГВС в квартире №4</t>
  </si>
  <si>
    <t xml:space="preserve"> Замена участка трубопровода  системы ГВС в квартире №4 МЖД по адресу: г. Калуга,  ул. М. Горького, д. 7, к.1 </t>
  </si>
  <si>
    <t xml:space="preserve">Замена участков стояков на системе ЦО в подвале  </t>
  </si>
  <si>
    <t>Замена участков стояков на системе ЦО в подвале   МЖД по адресу: г. Калуга,  ул. М. Горького, д. 8</t>
  </si>
  <si>
    <t>Замена участка совмещенного стояка на системе ХВС в квартирах №2, 3, 6, 7, 10, 11 (из подвала по 3 этаж)</t>
  </si>
  <si>
    <t>Замена участка совмещенного стояка на системе ХВС в квартирах №2, 3, 6, 7, 10, 11 (из подвала по 3 этаж) МЖД по адресу: г. Калуга,  ул. Болотникова, д. 17</t>
  </si>
  <si>
    <t xml:space="preserve"> Ав акт и акт вып работ от    25.03.2020г</t>
  </si>
  <si>
    <t>Замена коренного крана на системе ХВС в квартире №38</t>
  </si>
  <si>
    <t>Замена коренного крана на системе ХВС в квартире №38 МЖД по адресу: г. Калуга,  ул. Суворова, д. 181</t>
  </si>
  <si>
    <t xml:space="preserve">Замена участка стояка на системе ЦО в подвале  </t>
  </si>
  <si>
    <t xml:space="preserve">Замена участка стояка на системе ЦО в подвале   МЖД по адресу: г. Калуга,  ул. М. Горького, д. 3, к.1 </t>
  </si>
  <si>
    <t xml:space="preserve"> Ав акт и акт вып работ от    26.03.2020г</t>
  </si>
  <si>
    <t>Восстановление (ремонт) козырька над входом в 1-й подъезд</t>
  </si>
  <si>
    <t>Восстановление (ремонт) козырька над входом в 1-й подъезд МЖД по адресу: г. Калуга,  ул. Ф. Энгельса, д. 9</t>
  </si>
  <si>
    <t>Замена участка стояка системы канализации в квартире №8</t>
  </si>
  <si>
    <t>Замена участка стояка системы канализации в квартире №8 МЖД по адресу: г. Калуга,  ул. Баррикад, д. 157</t>
  </si>
  <si>
    <t>Замена участка стояка на системе ХВС в квартирах №11, 14, 15, 18, 19 (3 по 5 этаж)</t>
  </si>
  <si>
    <t>Замена участка стояка на системе ХВС в квартирах №11, 14, 15, 18, 19 (3 по 5 этаж) МЖД по адресу: г. Калуга,  ул. Болотникова, д. 17</t>
  </si>
  <si>
    <t xml:space="preserve"> Ав акт и акт вып работ от    27.03.2020г</t>
  </si>
  <si>
    <t>Замена участка стояка и коренного крана на системе ХВС в квартире №2</t>
  </si>
  <si>
    <t>Замена участка стояка и коренного крана на системе ХВС в квартире №2 МЖД по адресу: г. Калуга,  ул. Ф. Энгельса, д. 11</t>
  </si>
  <si>
    <t>Восстановление стояка системы ЦО на лестничной клетке в подъезде</t>
  </si>
  <si>
    <t>Восстановление стояка системы ЦО на лестничной клетке в подъезде МЖД по адресу: г. Калуга,  ул. М. Горького, д. 5</t>
  </si>
  <si>
    <t xml:space="preserve"> Ав акт и акт вып работ от    19.03.2020г</t>
  </si>
  <si>
    <t xml:space="preserve">Заполнение межпанельных швов между фундаментом и стеновой панелью пескобетонной смесью </t>
  </si>
  <si>
    <t>Заполнение межпанельных швов между фундаментом и стеновой панелью пескобетонной смесью  МЖД по адресу: г. Калуга,  ул. Баррикад, д. 159</t>
  </si>
  <si>
    <t>Акт вып работ от    12.03.2020г 
Предп. ГЖИ  №3055 от 30.12.2020 г</t>
  </si>
  <si>
    <t xml:space="preserve"> Ав акт и акт вып работ от    20.03.2020г</t>
  </si>
  <si>
    <t>Прочистка газоходов и вентканалов по стояку в квартирах № 9, 10, 56, 61</t>
  </si>
  <si>
    <t>№ДВК/46   
от    20.03.2020г</t>
  </si>
  <si>
    <t>Прочистка газоходов и вентканалов по стояку в квартире № 57</t>
  </si>
  <si>
    <t>№ДВК/47   
от    20.03.2020г</t>
  </si>
  <si>
    <t>Прочистка газоходов и вентканалов по стояку в квартирах № 1, 3</t>
  </si>
  <si>
    <t>№ДВК/48   
от    20.03.2020г</t>
  </si>
  <si>
    <t xml:space="preserve"> Ав акт и акт вып работ от    09.04.2020г</t>
  </si>
  <si>
    <t xml:space="preserve"> ул. Болотникова, д. 4</t>
  </si>
  <si>
    <t xml:space="preserve"> Распиловка и вывоз дерева расположенного на придомовой территории с торца дома  МЖД по адресу: г. Калуга,   ул. Болотникова, д. 4</t>
  </si>
  <si>
    <t xml:space="preserve"> ул. Болотникова, д. 24</t>
  </si>
  <si>
    <t xml:space="preserve"> Распиловка и вывоз деревьев в количестве 4 шт. расположенных на придомовой территории  МЖД по адресу: г. Калуга,   ул. Болотникова, д. 24</t>
  </si>
  <si>
    <t xml:space="preserve"> ул. Болотникова, д. 17</t>
  </si>
  <si>
    <t>Санитарная обрезка деревьев в количестве 4 шт., снос сухого дерева 1 шт. расположенных на придомовой территории с торца дома  МЖД по адресу: г. Калуга,   ул. Болотникова, д. 17</t>
  </si>
  <si>
    <t xml:space="preserve"> Ав акт и акт вып работ от    21.04.2020г</t>
  </si>
  <si>
    <t>Снос аварийных деревьев в количестве 2 шт., санитарная обрезка деревьев в количестве 4 шт. расположенных на придомовой территории МЖД по адресу: г. Калуга,  ул. М. Жукова, д. 15</t>
  </si>
  <si>
    <t>Замена коренного крана и врезки на системе ХВС в квартире №72</t>
  </si>
  <si>
    <t>Замена коренного крана и врезки на системе ХВС МЖД по адресу: г. Калуга,  ул. Ф. Энгельса, д. 11</t>
  </si>
  <si>
    <t xml:space="preserve"> Ав акт и акт вып работ от    23.04.2020г</t>
  </si>
  <si>
    <t>Замена ввода и замена задвижки на системе ХВС</t>
  </si>
  <si>
    <t>Замена ввода и замена задвижки на системе ХВС МЖД по адресу: г. Калуга,   ул. Болотникова, д. 4</t>
  </si>
  <si>
    <t>Замена участка стояка на системе ЦО в квартире №50</t>
  </si>
  <si>
    <t>Замена участка стояка на системе ЦО МЖД по адресу: г. Калуга,  ул. М. Горького, д. 8</t>
  </si>
  <si>
    <t xml:space="preserve"> Ав акт и акт вып работ от    28.04.2020г</t>
  </si>
  <si>
    <t>Снос аварийного дерева расположенного на придомовой территории с торца дома  МЖД по адресу: г. Калуга,  ул. М. Жукова, д. 11, к.1</t>
  </si>
  <si>
    <t>Санитарная обрезка деревьев в количестве 5 шт. расположенных на придомовой территории МЖД по адресу: г. Калуга,  ул. Ф. Энгельса, д. 11</t>
  </si>
  <si>
    <t xml:space="preserve"> Ав акт от    14.04.2020г . Акт вып работ от    29.04.2020г</t>
  </si>
  <si>
    <t>№04/04   
от    14.04.2020г</t>
  </si>
  <si>
    <t>Окраска газовой трубы  по фасаду МЖД по адресу: г. Калуга,  ул. Ф. Энгельса, д. 9</t>
  </si>
  <si>
    <t>№05/04   
от    14.04.2020г</t>
  </si>
  <si>
    <t>Окраска газовой трубы  по фасаду МЖД по адресу: г. Калуга,  ул. Ф. Энгельса, д. 11</t>
  </si>
  <si>
    <t>№06/04   
от    14.04.2020г</t>
  </si>
  <si>
    <t>Окраска газовой трубы  по фасаду МЖД по адресу: г. Калуга,  ул. Болотникова, д. 17</t>
  </si>
  <si>
    <t>№07/04   
от    14.04.2020г</t>
  </si>
  <si>
    <t>Окраска газовой трубы  по фасаду МЖД по адресу: г. Калуга,  ул. Болотникова, д. 20</t>
  </si>
  <si>
    <t>№08/04   
от    14.04.2020г</t>
  </si>
  <si>
    <t>Окраска газовой трубы  по фасаду МЖД по адресу: г. Калуга,  ул. Болотникова, д. 9/17</t>
  </si>
  <si>
    <t>№09/04   
от    14.04.2020г</t>
  </si>
  <si>
    <t>Окраска газовой трубы  по фасаду МЖД по адресу: г. Калуга,  ул. Болотникова, д. 22</t>
  </si>
  <si>
    <t>№10/04   
от    14.04.2020г</t>
  </si>
  <si>
    <t>Окраска газовой трубы  по фасаду МЖД по адресу: г. Калуга,  ул. Болотникова, д. 24</t>
  </si>
  <si>
    <t>№11/04   
от    14.04.2020г</t>
  </si>
  <si>
    <t>Окраска газовой трубы  по фасаду МЖД по адресу: г. Калуга,  ул. М. Жукова, д. 49</t>
  </si>
  <si>
    <t>№12/04   
от    14.04.2020г</t>
  </si>
  <si>
    <t>Окраска газовой трубы  по фасаду МЖД по адресу: г. Калуга,  ул. Чехова, д. 13</t>
  </si>
  <si>
    <t>№13/04   
от    14.04.2020г</t>
  </si>
  <si>
    <t>Окраска газовой трубы  по фасаду МЖД по адресу: г. Калуга,  ул. Чижевского, д. 21</t>
  </si>
  <si>
    <t>№14/04   
от    14.04.2020г</t>
  </si>
  <si>
    <t>Окраска газовой трубы  по фасаду МЖД по адресу: г. Калуга,  ул. Чижевского, д. 24</t>
  </si>
  <si>
    <t>№15/04   
от    14.04.2020г</t>
  </si>
  <si>
    <t xml:space="preserve">Окраска газовой трубы  по фасаду МЖД по адресу: г. Калуга,  ул. Константиновых, д. 9, к.1 </t>
  </si>
  <si>
    <t>Акт вып работ от    24.04.2020г Предписание ГЖИ  №2952 от 20.12.2019 г</t>
  </si>
  <si>
    <t>Ремонт балкона   квартиры №74</t>
  </si>
  <si>
    <t xml:space="preserve">ИП Горячев М. Б. </t>
  </si>
  <si>
    <t>№03/04   
от    13.04.2020г</t>
  </si>
  <si>
    <t>Ремонт балкона   квартиры №74 МЖД по адресу: г. Калуга,  ул. Болотникова, д. 4</t>
  </si>
  <si>
    <t xml:space="preserve"> Ав акт и акт вып работ от    18.05.2020г</t>
  </si>
  <si>
    <t xml:space="preserve"> Замена участка стояка канализации в квартире №4 и нежилом помещении №60</t>
  </si>
  <si>
    <t xml:space="preserve"> ул. Баррикад, д. 157</t>
  </si>
  <si>
    <t xml:space="preserve"> Замена участка стояка канализации в квартире №4 и нежилом помещении №60 МЖД по адресу: г. Калуга,   ул. Баррикад, д. 157</t>
  </si>
  <si>
    <t xml:space="preserve"> Ав акт и акт вып работ от    20.05.2020г</t>
  </si>
  <si>
    <t>Замена запорной арматуры (задвижки) на системе ХВС</t>
  </si>
  <si>
    <t xml:space="preserve"> ул. М. Жукова, д. 31</t>
  </si>
  <si>
    <t>Замена запорной арматуры (задвижки) на системе ХВС МЖД по адресу: г. Калуга,   ул. М. Жукова, д. 31</t>
  </si>
  <si>
    <t>Замена запорной арматуры (задвижки) на системе ХВС МЖД по адресу: г. Калуга,   ул. Болотникова, д. 17</t>
  </si>
  <si>
    <t xml:space="preserve"> Ав акт и акт вып работ от    25.05.2020г</t>
  </si>
  <si>
    <t>Замена запорной арматуры (задвижки) на системе ГВС</t>
  </si>
  <si>
    <t xml:space="preserve"> ул. Чижевского, д. 21</t>
  </si>
  <si>
    <t>Замена запорной арматуры (задвижки) на системе ГВС МЖД по адресу: г. Калуга,   ул. Чижевского, д. 21</t>
  </si>
  <si>
    <t xml:space="preserve"> ул. Пролетарская, д. 163</t>
  </si>
  <si>
    <t>Замена запорной арматуры (задвижки) на системе ГВС МЖД по адресу: г. Калуга,   ул. Пролетарская, д. 163</t>
  </si>
  <si>
    <t>Замена коренного крана на системе ХВС в квартире №82</t>
  </si>
  <si>
    <t>Замена коренного крана на системе ХВС в квартире №82 МЖД по адресу: г. Калуга,   ул. Болотникова, д. 9/17</t>
  </si>
  <si>
    <t>Замена участка стояка и коренного крана на системе ХВС в квартире №120</t>
  </si>
  <si>
    <t xml:space="preserve">ул. М. Горького, д. 3, к.1  </t>
  </si>
  <si>
    <t xml:space="preserve">Замена участка стояка и коренного крана на системе ХВС в квартире №120 МЖД по адресу: г. Калуга,  ул. М. Горького, д. 3, к.1  </t>
  </si>
  <si>
    <t xml:space="preserve"> Ав акт и акт вып работ от    31.05.2020г</t>
  </si>
  <si>
    <t>Замена коренного крана на системе ХВС в квартире №6</t>
  </si>
  <si>
    <t>Замена коренного крана на системе ХВС в квартире №6 МЖД по адресу: г. Калуга,  ул. М. Жукова, д. 13, к.1</t>
  </si>
  <si>
    <t xml:space="preserve"> Ав акт и акт вып работ от    01.06.2020г</t>
  </si>
  <si>
    <t>Замена участка стального трубопровода на системе ЦО в подвале</t>
  </si>
  <si>
    <t xml:space="preserve">Замена участка стального трубопровода на системе ЦО в подвале МЖД по адресу: г. Калуга,  ул. М. Горького, д. 7, к.1 </t>
  </si>
  <si>
    <t xml:space="preserve"> Ав акт и акт вып работ от    05.06.2020г</t>
  </si>
  <si>
    <t>Снос аварийных деревьев в количестве 5 шт., санитарная обрезка деревьев в количестве 2 шт. расположенных на придомовой территории</t>
  </si>
  <si>
    <t>Снос аварийных деревьев в количестве 5 шт., санитарная обрезка деревьев в количестве 2 шт. расположенных на придомовой территории МЖД по адресу: г. Калуга,  ул. М. Жукова, д. 15</t>
  </si>
  <si>
    <t xml:space="preserve"> Ав акт и акт вып работ от    08.06.2020г</t>
  </si>
  <si>
    <t>Замена участка трубопровода и кранов шаровых на стояке системы ГВС в подвале</t>
  </si>
  <si>
    <t>Замена участка трубопровода и кранов шаровых на стояке системы ГВС в подвале МЖД по адресу: г. Калуга,  ул. Пролетарская, д. 163</t>
  </si>
  <si>
    <t xml:space="preserve"> Ав акт и акт вып работ от    09.06.2020г</t>
  </si>
  <si>
    <t>Замена участка трубопровода на системе ХВС в тех. подполье</t>
  </si>
  <si>
    <t>Замена участка трубопровода на системе ХВС в тех. подполье МЖД по адресу: г. Калуга,  ул. Пролетарская, д. 161</t>
  </si>
  <si>
    <t xml:space="preserve"> Ав акт и акт вып работ от    16.06.2020г</t>
  </si>
  <si>
    <t>Снос аварийного дерева расположенного на придомовой территории дома</t>
  </si>
  <si>
    <t>Снос аварийного дерева расположенного на придомовой территории дома МЖД по адресу: г. Калуга,  ул. Болотникова, д. 10а</t>
  </si>
  <si>
    <t>Снос аварийного дерева и опиловка зеленых насаждений (сухие ветви)   расположенных на придомовой территории дома</t>
  </si>
  <si>
    <t>Снос аварийного дерева и опиловка зеленых насаждений (сухие ветви)   расположенных на придомовой территории дома МЖД по адресу: г. Калуга,  ул. Болотникова, д. 6</t>
  </si>
  <si>
    <t xml:space="preserve"> Ав акт и акт вып работ от    25.06.2020г</t>
  </si>
  <si>
    <t>Текущий ремонт  мягкой кровли расположенной над квартирой №67</t>
  </si>
  <si>
    <t>Текущий ремонт мягкой кровли расположенной над квартирой №67 МЖД по адресу: г. Калуга,  ул. М. Жукова, д. 13</t>
  </si>
  <si>
    <t xml:space="preserve"> Акт вып работ от    29.06.2020г Предписание ГЖИ  №302 от 19.02.2020 г</t>
  </si>
  <si>
    <t>Проведение охранных мероприятий балконной плиты   квартиры №54</t>
  </si>
  <si>
    <t>Проведение охранных мероприятий балконной плиты   квартиры №54 МЖД по адресу: г. Калуга,  ул. Чехова, д. 17</t>
  </si>
  <si>
    <t xml:space="preserve"> Ав акт и акт вып работ от    30.06.2020г</t>
  </si>
  <si>
    <t>Замена сливного крана и пробки на радиаторе системы ЦО в квартире № 14</t>
  </si>
  <si>
    <t>Замена сливного крана и пробки на радиаторе системы ЦО в квартире № 14 МЖД по адресу: г. Калуга,  ул. Чижевского, д. 21</t>
  </si>
  <si>
    <t xml:space="preserve"> Ав акт и акт вып работ от    10.06.2020г</t>
  </si>
  <si>
    <t>Разборка и восстановление вентиляционного борова, прочистка вентканала по стояку в квартирах № 37</t>
  </si>
  <si>
    <t>№ДВК/62   
от    10.06.2020г</t>
  </si>
  <si>
    <t xml:space="preserve"> Акт обследования  от 18.05.2020г 
акт вып работ №727 от 08.06.2020г</t>
  </si>
  <si>
    <t>Обследование технического состояния строительных конструкций части многоквартирного жилого дома в квартирах №63, 64, 68</t>
  </si>
  <si>
    <t>ООО "МАЛТОН"</t>
  </si>
  <si>
    <t>№ ОСК-13968/0520 от    28.05.2020г</t>
  </si>
  <si>
    <t xml:space="preserve"> Ав акт и акт вып работ от    08.07.2020г</t>
  </si>
  <si>
    <t xml:space="preserve"> Замена участка трубопровода  системы ХВС в подвале</t>
  </si>
  <si>
    <t xml:space="preserve"> ул. Чижевского, д. 24</t>
  </si>
  <si>
    <t xml:space="preserve"> Замена участка трубопровода  системы ХВС в подвале МЖД по адресу: г. Калуга,   ул. Чижевского, д. 24</t>
  </si>
  <si>
    <t xml:space="preserve"> Ав акт и акт вып работ от    09.07.2020г</t>
  </si>
  <si>
    <t xml:space="preserve"> Замена участка трубопровода  системы ЦО в подвале</t>
  </si>
  <si>
    <t xml:space="preserve"> ул. М. Жукова, д. 11, к.1</t>
  </si>
  <si>
    <t xml:space="preserve"> Замена участка трубопровода  системы ЦО в подвале МЖД по адресу: г. Калуга,   ул. М. Жукова, д. 11, к.1</t>
  </si>
  <si>
    <t xml:space="preserve"> Ав акт и акт вып работ от    10.07.2020г</t>
  </si>
  <si>
    <t xml:space="preserve"> Замена сливных кранов на радиаторах системы ЦО в квартире № 37</t>
  </si>
  <si>
    <t xml:space="preserve"> Замена сливных кранов на радиаторах системы ЦО в квартире № 37 МЖД по адресу: г. Калуга,   ул. М. Жукова, д. 11, к.1</t>
  </si>
  <si>
    <t xml:space="preserve"> Ав акт и акт вып работ от    13.07.2020г</t>
  </si>
  <si>
    <t xml:space="preserve"> Замена подводки к радиатору на системе ЦО в квартире №50</t>
  </si>
  <si>
    <t xml:space="preserve"> Замена подводки к радиатору на системе ЦО в квартире №50 МЖД по адресу: г. Калуга,   ул. Чижевского, д. 25</t>
  </si>
  <si>
    <t xml:space="preserve"> Замена подводки к радиатору на системе ЦО в квартире №11</t>
  </si>
  <si>
    <t xml:space="preserve"> Замена подводки к радиатору на системе ЦО в квартире №11 МЖД по адресу: г. Калуга,   ул. М. Горького, д. 3, к.1 </t>
  </si>
  <si>
    <t xml:space="preserve"> Замена подводки к полотенцесушителю в квартире №37</t>
  </si>
  <si>
    <t xml:space="preserve"> ул. Болотникова, д. 12</t>
  </si>
  <si>
    <t xml:space="preserve"> Замена подводки к полотенцесушителю в квартире №37 МЖД по адресу: г. Калуга,   ул. Болотникова, д. 12</t>
  </si>
  <si>
    <t xml:space="preserve">  Замена воздушных кранов (воздухоотводчиков) на радиаторах системы ЦО в квартире № 31</t>
  </si>
  <si>
    <t xml:space="preserve">  Замена воздушных кранов (воздухоотводчиков) на радиаторах системы ЦО в квартире № 31 МЖД по адресу: г. Калуга,   ул. Чижевского, д. 25</t>
  </si>
  <si>
    <t xml:space="preserve"> Ав акт и акт вып работ от    16.07.2020г</t>
  </si>
  <si>
    <t>Замена сливного крана на радиаторе системы ЦО в квартире № 32</t>
  </si>
  <si>
    <t>Замена сливного крана на радиаторе системы ЦО в квартире № 32 МЖД по адресу: г. Калуга,   ул. Чижевского, д. 25</t>
  </si>
  <si>
    <t xml:space="preserve"> Замена участка стояка на системе ГВС в квартире №37</t>
  </si>
  <si>
    <t xml:space="preserve">ул. Чехова, д. 11 </t>
  </si>
  <si>
    <t xml:space="preserve"> Замена участка стояка на системе ГВС в квартире №37 МЖД по адресу: г. Калуга,  ул. Чехова, д. 11 </t>
  </si>
  <si>
    <t xml:space="preserve"> Ав акт и акт вып работ от    17.07.2020г</t>
  </si>
  <si>
    <t xml:space="preserve">  Замена подводки к полотенцесушителю в квартире №22</t>
  </si>
  <si>
    <t xml:space="preserve"> ул. Болотникова, д. 20</t>
  </si>
  <si>
    <t xml:space="preserve">  Замена подводки к полотенцесушителю в квартире №22 МЖД по адресу: г. Калуга,   ул. Болотникова, д. 20</t>
  </si>
  <si>
    <t>Замена стояков и подводки к радиаторам на системе ЦО в квартире №13</t>
  </si>
  <si>
    <t>Замена стояков и подводки к радиаторам на системе ЦО в квартире №13 МЖД по адресу: г. Калуга,   ул. Болотникова, д. 17</t>
  </si>
  <si>
    <t>Снос аварийного дерева расположенного на придомовой территории дома МЖД по адресу: г. Калуга,  ул. М. Жукова, д. 52</t>
  </si>
  <si>
    <t xml:space="preserve"> Ав акт и акт вып работ от    20.07.2020г</t>
  </si>
  <si>
    <t xml:space="preserve"> ул. Болотникова, д. 3</t>
  </si>
  <si>
    <t>Снос аварийного дерева расположенного на придомовой территории дома МЖД по адресу: г. Калуга,   ул. Болотникова, д. 3</t>
  </si>
  <si>
    <t xml:space="preserve"> Ав акт и акт вып работ от    21.07.2020г</t>
  </si>
  <si>
    <t>Снос аварийных деревьев в количестве 2 шт. расположенных на придомовой территории</t>
  </si>
  <si>
    <t>Снос аварийных деревьев в количестве 2 шт. расположенных на придомовой территории МЖД по адресу: г. Калуга,  ул. М. Жукова, д. 15</t>
  </si>
  <si>
    <t>Замена коренного крана на системе ХВС в квартире №2</t>
  </si>
  <si>
    <t>Замена коренного крана на системе ХВС в квартире №2 МЖД по адресу: г. Калуга,  ул. Баррикад, д. 157</t>
  </si>
  <si>
    <t xml:space="preserve"> Ав акт и акт вып работ от    22.07.2020г</t>
  </si>
  <si>
    <t xml:space="preserve">  Замена участка стояка на системе ХВС в квартире №36. Замена крана шарового на системе ЦО в подвале</t>
  </si>
  <si>
    <t xml:space="preserve">  Замена участка стояка на системе ХВС в квартире №36. Замена крана шарового на системе ЦО в подвале МЖД по адресу: г. Калуга,  ул. Чехова, д. 11 </t>
  </si>
  <si>
    <t xml:space="preserve"> Ав акт и акт вып работ от    27.07.2020г</t>
  </si>
  <si>
    <t xml:space="preserve">  Замена подводки к полотенцесушителю в квартире №90</t>
  </si>
  <si>
    <t xml:space="preserve">  Замена подводки к полотенцесушителю в квартире №90 МЖД по адресу: г. Калуга,  ул. Баррикад, д. 155</t>
  </si>
  <si>
    <t xml:space="preserve"> Ав акт и акт вып работ от    28.07.2020г</t>
  </si>
  <si>
    <t xml:space="preserve"> Замена участка трубопровода  системы ХВС  в подвале МЖД по адресу: г. Калуга,   ул. Чижевского, д. 21</t>
  </si>
  <si>
    <t xml:space="preserve"> Замена участка стояка на системе ЦО в подвале</t>
  </si>
  <si>
    <t xml:space="preserve"> Замена участка стояка на системе ЦО в подвале МЖД по адресу: г. Калуга,  ул. М. Горького, д. 3, к.1 </t>
  </si>
  <si>
    <t xml:space="preserve"> Замена участка стояка канализации в квартире №48</t>
  </si>
  <si>
    <t xml:space="preserve"> Замена участка стояка канализации в квартире №48 МЖД по адресу: г. Калуга,   ул. Чижевского, д. 25</t>
  </si>
  <si>
    <t>Текущий ремонт  мягкой кровли расположенной над квартирами №49, 69,70, л/клеткой 4-го подъезда</t>
  </si>
  <si>
    <t>Текущий ремонт  мягкой кровли расположенной над квартирами №49, 69,70, л/клеткой 4-го подъезда МЖД по адресу: г. Калуга,  ул. М. Жукова, д. 13</t>
  </si>
  <si>
    <t xml:space="preserve"> Ав акт и акт вып работ от    30.07.2020г</t>
  </si>
  <si>
    <t>Замена участка стояка канализации в квартирах № 24, 28, 32</t>
  </si>
  <si>
    <t>Замена участка стояка канализации в квартирах № 24, 28, 32 МЖД по адресу: г. Калуга,   ул. Болотникова, д. 4</t>
  </si>
  <si>
    <t>Замена участка на двух стояках системы ЦО в подвале</t>
  </si>
  <si>
    <t>Замена участка на двух стояках системы ЦО в подвале МЖД по адресу: г. Калуга,  ул. М. Жукова, д. 11</t>
  </si>
  <si>
    <t xml:space="preserve"> Ав акт и акт вып работ от    31.07.2020г</t>
  </si>
  <si>
    <t>Замена участка лежака и стояков на системе ХВС в подвале</t>
  </si>
  <si>
    <t>Замена участка лежака и стояков на системе ХВС в подвале МЖД по адресу: г. Калуга,  ул. М. Жукова, д. 15</t>
  </si>
  <si>
    <t>Акт вып работ от    31.07.2020г  
Уведомление от МУП "КТС"</t>
  </si>
  <si>
    <t>Услуги по поверке средств измерений (в составе теплосчеткика)</t>
  </si>
  <si>
    <t>ООО "ПромМонтажКомплект"</t>
  </si>
  <si>
    <t>№35   
от    11.06.2020г</t>
  </si>
  <si>
    <t>№36   
от    11.06.2020г</t>
  </si>
  <si>
    <t>№37   
от    11.06.2020г</t>
  </si>
  <si>
    <t>№38   
от    11.06.2020г</t>
  </si>
  <si>
    <t>№39   
от    17.06.2020г</t>
  </si>
  <si>
    <t>Счет-фактура №263 от 31.07.2020г  
Извещание о непригодности к применению СИ</t>
  </si>
  <si>
    <t>Поставка тепловычислителя ТМК-Н20 (взамен тепловычислителя ДИО не прошедшего поверку)</t>
  </si>
  <si>
    <t>№289/ПМК   
от    08.07.2020г</t>
  </si>
  <si>
    <t xml:space="preserve"> Акт вып работ от    05.08.2020г Предостережения ГЖИ  №339 от 29.05.2020 г</t>
  </si>
  <si>
    <t>Ремонт крыши входа в подвальное помещение</t>
  </si>
  <si>
    <t xml:space="preserve"> ул. Суворова, д. 181</t>
  </si>
  <si>
    <t>Ремонт крыши входа в подвальное помещение МЖД по адресу: г. Калуга,   ул. Суворова, д. 181</t>
  </si>
  <si>
    <t xml:space="preserve"> Ав акт и акт вып работ от    07.08.2020г</t>
  </si>
  <si>
    <t>Замена спускных кранов на чердаке</t>
  </si>
  <si>
    <t xml:space="preserve">  ул. Болотникова, д. 7</t>
  </si>
  <si>
    <t>Замена спускных кранов на чердаке МЖД по адресу: г. Калуга,    ул. Болотникова, д. 7</t>
  </si>
  <si>
    <t xml:space="preserve"> ул. Чижевского, д. 25 </t>
  </si>
  <si>
    <t xml:space="preserve"> Замена участка стояка канализации в квартире №48 МЖД по адресу: г. Калуга,   ул. Чижевского, д. 25 </t>
  </si>
  <si>
    <t xml:space="preserve"> Ав акт и акт вып работ от    10.08.2020г</t>
  </si>
  <si>
    <t xml:space="preserve"> Текущий ремонт шиферной крыши над квартирой №17</t>
  </si>
  <si>
    <t xml:space="preserve"> Текущий ремонт шиферной крыши над квартирой №17 МЖД по адресу: г. Калуга,   ул. Болотникова, д. 20</t>
  </si>
  <si>
    <t xml:space="preserve"> Восстановление освещения  светильниками типа "Кобра" (3  шт.) установленными на фасаде дома </t>
  </si>
  <si>
    <t xml:space="preserve"> ул. Баррикад, д. 139</t>
  </si>
  <si>
    <t xml:space="preserve"> Восстановление освещения  светильниками типа "Кобра" (3  шт.) установленными на фасаде дома  МЖД по адресу: г. Калуга,   ул. Баррикад, д. 139</t>
  </si>
  <si>
    <t xml:space="preserve"> Замена участка трубопровода и вводных задвижек на системе ЦО </t>
  </si>
  <si>
    <t xml:space="preserve">   ул. Болотникова, д. 4</t>
  </si>
  <si>
    <t xml:space="preserve"> Замена участка трубопровода и вводных задвижек на системе ЦО  МЖД по адресу: г. Калуга,     ул. Болотникова, д. 4</t>
  </si>
  <si>
    <t xml:space="preserve"> Ав акт и акт вып работ от    12.08.2020г</t>
  </si>
  <si>
    <t xml:space="preserve"> Замена участка трубопровода на системе ЦО в подвале</t>
  </si>
  <si>
    <t xml:space="preserve"> Замена участка трубопровода на системе ЦО в подвале МЖД по адресу: г. Калуга,   ул. Пролетарская, д. 159</t>
  </si>
  <si>
    <t xml:space="preserve"> Ав акт и акт вып работ от    17.08.2020г</t>
  </si>
  <si>
    <t xml:space="preserve"> Восстановление (замена) участка трубопровода системы водоотведения из квартир №2, №3 до  подвала </t>
  </si>
  <si>
    <t xml:space="preserve">  ул. Болотникова, д. 17</t>
  </si>
  <si>
    <t xml:space="preserve"> Восстановление (замена) участка трубопровода системы водоотведения из квартир №2, №3 до  подвала  МЖД по адресу: г. Калуга,    ул. Болотникова, д. 17</t>
  </si>
  <si>
    <t xml:space="preserve"> Ав акт и акт вып работ от    25.08.2020г</t>
  </si>
  <si>
    <t xml:space="preserve"> Замена подводки к радиатору на системе ЦО в квартире №40</t>
  </si>
  <si>
    <t xml:space="preserve"> ул. М. Горького, д. 8</t>
  </si>
  <si>
    <t xml:space="preserve"> Замена подводки к радиатору на системе ЦО в квартире №40 МЖД по адресу: г. Калуга,   ул. М. Горького, д. 8</t>
  </si>
  <si>
    <t xml:space="preserve"> Ав акт и акт вып работ от    27.08.2020г</t>
  </si>
  <si>
    <t>Замена кранов шаровых стальных на системе ХВС</t>
  </si>
  <si>
    <t>Замена кранов шаровых стальных на системе ХВС МЖД по адресу: г. Калуга,   ул. Болотникова, д. 14, к.1</t>
  </si>
  <si>
    <t xml:space="preserve"> Замена участка трубопровода на системе ГВС в подвале</t>
  </si>
  <si>
    <t xml:space="preserve"> ул. М. Жукова, д. 52</t>
  </si>
  <si>
    <t xml:space="preserve"> Замена участка трубопровода на системе ГВС в подвале МЖД по адресу: г. Калуга,   ул. М. Жукова, д. 52</t>
  </si>
  <si>
    <t>Прочистка газохода и вентканала по стояку в квартире № 3</t>
  </si>
  <si>
    <t>№ДВК/87   
от    25.08.2020г</t>
  </si>
  <si>
    <t xml:space="preserve"> Ав акт и акт вып работ от    02.09.2020г</t>
  </si>
  <si>
    <t xml:space="preserve"> Замена полотенцесушителя и радиатора на системе ЦО в квартире №113</t>
  </si>
  <si>
    <t xml:space="preserve"> Замена полотенцесушителя и радиатора на системе ЦО в квартире №113 МЖД по адресу: г. Калуга,   ул. М. Горького, д. 3, к.1 </t>
  </si>
  <si>
    <t xml:space="preserve"> Замена участков стояков на системе ЦО в подвале </t>
  </si>
  <si>
    <t xml:space="preserve">  ул. Баррикад, д. 159</t>
  </si>
  <si>
    <t xml:space="preserve"> Замена участков стояков на системе ЦО в подвале  МЖД по адресу: г. Калуга,    ул. Баррикад, д. 159</t>
  </si>
  <si>
    <t xml:space="preserve"> Ав акт и акт вып работ от    07.09.2020г</t>
  </si>
  <si>
    <t xml:space="preserve">Замена участка стояка системы ХВС в квартире №16, №20 </t>
  </si>
  <si>
    <t>Замена участка стояка системы ХВС в квартире №16, №20  МЖД по адресу: г. Калуга,    ул. Болотникова, д. 17</t>
  </si>
  <si>
    <t xml:space="preserve"> Замена запорной арматуры на системе ХВС в подвале</t>
  </si>
  <si>
    <t xml:space="preserve"> Замена запорной арматуры на системе ХВС в подвале МЖД по адресу: г. Калуга,   ул. М. Жукова, д. 11, к.1</t>
  </si>
  <si>
    <t xml:space="preserve"> Ав акт и акт вып работ от    10.09.2020г</t>
  </si>
  <si>
    <t xml:space="preserve"> Замена запорной арматуры на системе ЦО</t>
  </si>
  <si>
    <t xml:space="preserve"> Замена запорной арматуры на системе ЦО МЖД по адресу: г. Калуга,  ул. Болотникова, д. 10</t>
  </si>
  <si>
    <t xml:space="preserve"> Ав акт и акт вып работ от    11.09.2020г</t>
  </si>
  <si>
    <t xml:space="preserve"> Замена участка стояка на системе ЦО в квартире №35</t>
  </si>
  <si>
    <t xml:space="preserve">  ул. Болотникова, д. 20</t>
  </si>
  <si>
    <t xml:space="preserve"> Замена участка стояка на системе ЦО в квартире №35 МЖД по адресу: г. Калуга,    ул. Болотникова, д. 20</t>
  </si>
  <si>
    <t xml:space="preserve"> Ав акт и акт вып работ от    14.09.2020г</t>
  </si>
  <si>
    <t xml:space="preserve"> Замена участка трубопровода на  системе ХВС</t>
  </si>
  <si>
    <t xml:space="preserve"> ул. М. Жукова, д. 23</t>
  </si>
  <si>
    <t xml:space="preserve"> Замена участка трубопровода на  системе ХВС МЖД по адресу: г. Калуга,   ул. М. Жукова, д. 23</t>
  </si>
  <si>
    <t xml:space="preserve"> Ав акт и акт вып работ от    21.09.2020г</t>
  </si>
  <si>
    <t xml:space="preserve">  Замена задвижки на системе ХВС</t>
  </si>
  <si>
    <t xml:space="preserve">  Замена задвижки на системе ХВС МЖД по адресу: г. Калуга,   ул. Суворова, д. 181</t>
  </si>
  <si>
    <t xml:space="preserve">  ул. М. Жукова, д. 13</t>
  </si>
  <si>
    <t xml:space="preserve"> Замена подводки к радиатору на системе ЦО в квартире №50 МЖД по адресу: г. Калуга,    ул. М. Жукова, д. 13</t>
  </si>
  <si>
    <t xml:space="preserve"> Ав акт и акт вып работ от    23.09.2020г</t>
  </si>
  <si>
    <t>Снос аварийных деревьев в количестве 2 шт. расположенных на придомовой территории МЖД по адресу: г. Калуга,   ул. Болотникова, д. 9/17</t>
  </si>
  <si>
    <t>Опиловка зеленых насаждений в количестве 2 шт. расположенных на придомовой территории</t>
  </si>
  <si>
    <t xml:space="preserve"> ул. Чехова, д. 3</t>
  </si>
  <si>
    <t>Опиловка зеленых насаждений в количестве 2 шт. расположенных на придомовой территории МЖД по адресу: г. Калуга,   ул. Чехова, д. 3</t>
  </si>
  <si>
    <t xml:space="preserve"> Ав акт и акт вып работ от    24.09.2020г</t>
  </si>
  <si>
    <t xml:space="preserve"> Замена подводки к радиатору, замена кранов шаровых на стояках системы ЦО в квартире №14</t>
  </si>
  <si>
    <t xml:space="preserve">  ул. Болотникова, д. 12</t>
  </si>
  <si>
    <t xml:space="preserve"> Замена подводки к радиатору, замена кранов шаровых на стояках системы ЦО в квартире №14 МЖД по адресу: г. Калуга,    ул. Болотникова, д. 12</t>
  </si>
  <si>
    <t>Замена участка трубопровода на  вводе системы ХВС</t>
  </si>
  <si>
    <t>Замена участка трубопровода на  вводе системы ХВС МЖД по адресу: г. Калуга,    ул. Болотникова, д. 17</t>
  </si>
  <si>
    <t xml:space="preserve"> Ав акт и акт вып работ от    29.09.2020г</t>
  </si>
  <si>
    <t xml:space="preserve"> Текущий ремонт  мягкой кровли расположенной над квартирами №17, 19, 34</t>
  </si>
  <si>
    <t xml:space="preserve"> ул. Ф. Энгельса, д. 9</t>
  </si>
  <si>
    <t xml:space="preserve"> Текущий ремонт  мягкой кровли расположенной над квартирами №17, 19, 34 МЖД по адресу: г. Калуга,   ул. Ф. Энгельса, д. 9</t>
  </si>
  <si>
    <t xml:space="preserve"> Замена участка стояка канализации в квартире №19</t>
  </si>
  <si>
    <t xml:space="preserve"> Замена участка стояка канализации в квартире №19 МЖД по адресу: г. Калуга,    ул. Болотникова, д. 17</t>
  </si>
  <si>
    <t xml:space="preserve"> Замена участка трубопровода на  системе ЦО</t>
  </si>
  <si>
    <t xml:space="preserve"> ул. М. Горького, д. 7, к.1 </t>
  </si>
  <si>
    <t xml:space="preserve"> Замена участка трубопровода на  системе ЦО МЖД по адресу: г. Калуга,   ул. М. Горького, д. 7, к.1 </t>
  </si>
  <si>
    <t xml:space="preserve"> Замена сливных кранов на радиаторах системы ЦО в квартире №28</t>
  </si>
  <si>
    <t xml:space="preserve"> Замена сливных кранов на радиаторах системы ЦО в квартире №28 МЖД по адресу: г. Калуга,     ул. Баррикад, д. 155</t>
  </si>
  <si>
    <t xml:space="preserve"> Ав акт и акт вып работ от    30.09.2020г</t>
  </si>
  <si>
    <t>Замена участка стояка канализации в квартире № 40</t>
  </si>
  <si>
    <t xml:space="preserve">  ул. Чехова, д. 17</t>
  </si>
  <si>
    <t>Замена участка стояка канализации в квартире № 40 МЖД по адресу: г. Калуга,    ул. Чехова, д. 17</t>
  </si>
  <si>
    <t>Ав акт и акт вып работ от    17.09.2020г</t>
  </si>
  <si>
    <t>Прочистка газохода и вентканала по стояку в квартире № 38</t>
  </si>
  <si>
    <t xml:space="preserve">  ул. М. Жукова, д. 37</t>
  </si>
  <si>
    <t>№ДВК/111   
от    17.09.2020г</t>
  </si>
  <si>
    <t xml:space="preserve"> Ав акт и акт вып работ от    04.10.2020г</t>
  </si>
  <si>
    <t xml:space="preserve"> Замена участка трубопровода на  вводе системы ХВС</t>
  </si>
  <si>
    <t xml:space="preserve"> ул. Болотникова, д. 6</t>
  </si>
  <si>
    <t xml:space="preserve"> Замена участка трубопровода на  вводе системы ХВС МЖД по адресу: г. Калуга,   ул. Болотникова, д. 6</t>
  </si>
  <si>
    <t xml:space="preserve"> Ав акт и акт вып работ от    06.10.2020г</t>
  </si>
  <si>
    <t xml:space="preserve"> Замена сливных кранов на радиаторах системы ЦО в квартире №18</t>
  </si>
  <si>
    <t xml:space="preserve"> Замена сливных кранов на радиаторах системы ЦО в квартире №18 МЖД по адресу: г. Калуга,  ул. Болотникова, д. 17</t>
  </si>
  <si>
    <t xml:space="preserve"> Ав акт и акт вып работ от    08.10.2020г</t>
  </si>
  <si>
    <t>Замена участка стояка на системе ЦО в квартире №94</t>
  </si>
  <si>
    <t>Замена участка стояка на системе ЦО в квартире №94 МЖД по адресу: г. Калуга,  ул. М. Жукова, д. 52</t>
  </si>
  <si>
    <t>Замена подводки к полотенцесушителю в квартире №56</t>
  </si>
  <si>
    <t>Замена подводки к полотенцесушителю в квартире №56 МЖД по адресу: г. Калуга,  ул. Чехова, д. 11</t>
  </si>
  <si>
    <t xml:space="preserve"> Ав акт и акт вып работ от    12.10.2020г</t>
  </si>
  <si>
    <t>Замена коренного крана (с подводкой) на системе ХВС  в квартире №6</t>
  </si>
  <si>
    <t>Замена коренного крана (с подводкой) на системе ХВС  в квартире №6 МЖД по адресу: г. Калуга,  ул. Болотникова, д. 7</t>
  </si>
  <si>
    <t>Замена сливного крана на системе ЦО в подвале</t>
  </si>
  <si>
    <t>Замена сливного крана на системе ЦО в подвале МЖД по адресу: г. Калуга,  ул. Болотникова, д. 17</t>
  </si>
  <si>
    <t>Замена участка трубопровода  системы ЦО</t>
  </si>
  <si>
    <t>Замена участка трубопровода  системы ЦО МЖД по адресу: г. Калуга,  ул. Болотникова, д. 4</t>
  </si>
  <si>
    <t>Замена участка трубопровода  системы ГВС</t>
  </si>
  <si>
    <t>Замена участка трубопровода  системы ГВС МЖД по адресу: г. Калуга,  ул. Чижевского, д. 25</t>
  </si>
  <si>
    <t xml:space="preserve"> Ав акт и акт вып работ от    13.10.2020г</t>
  </si>
  <si>
    <t>Замена коренного крана  на системе ГВС   и ХВС в квартире №6</t>
  </si>
  <si>
    <t>Замена коренного крана  на системе ГВС   и ХВС в квартире №6 МЖД по адресу: г. Калуга,  ул. Баррикад, д. 139</t>
  </si>
  <si>
    <t xml:space="preserve"> Ав акт и акт вып работ от    14.10.2020г</t>
  </si>
  <si>
    <t>Замена участка трубопровода  системы ГВС в квартире №17</t>
  </si>
  <si>
    <t>Замена участка трубопровода  системы ГВС в квартире №17 МЖД по адресу: г. Калуга,  ул. М. Жукова, д. 52</t>
  </si>
  <si>
    <t xml:space="preserve"> Ав акт и акт вып работ от    15.10.2020г</t>
  </si>
  <si>
    <t xml:space="preserve"> Замена сливных кранов на радиаторах системы ЦО в квартире №64</t>
  </si>
  <si>
    <t xml:space="preserve"> Замена сливных кранов на радиаторах системы ЦО в квартире №64 МЖД по адресу: г. Калуга,  ул. М. Жукова, д. 13, к.1</t>
  </si>
  <si>
    <t xml:space="preserve"> Ав акт и акт вып работ от    16.10.2020г</t>
  </si>
  <si>
    <t xml:space="preserve"> Замена радиаторов системы ЦО на л/к в подъездах  №1 и №2</t>
  </si>
  <si>
    <t xml:space="preserve"> Замена радиаторов системы ЦО на л/к в подъездах  №1 и №2 МЖД по адресу: г. Калуга,  ул. М. Жукова, д. 11, к.1</t>
  </si>
  <si>
    <t xml:space="preserve"> Ав акт и акт вып работ от    19.10.2020г</t>
  </si>
  <si>
    <t>Замена участка трубопровода  системы ЦО в квартире №10</t>
  </si>
  <si>
    <t>Замена участка трубопровода  системы ЦО в квартире №10 МЖД по адресу: г. Калуга,  ул. Болотникова, д. 10а</t>
  </si>
  <si>
    <t>Снос аварийного дерева в количестве 1 шт. расположенного на придомовой территории</t>
  </si>
  <si>
    <t>Снос аварийного дерева в количестве 1 шт. расположенного на придомовой территории МЖД по адресу: г. Калуга,  ул. М. Жукова, д. 11, к.1</t>
  </si>
  <si>
    <t xml:space="preserve"> Ав акт и акт вып работ от    21.10.2020г</t>
  </si>
  <si>
    <t>Замена участка стояка канализации в квартире № 2</t>
  </si>
  <si>
    <t>Замена участка стояка канализации в квартире № 2 МЖД по адресу: г. Калуга,  ул. Болотникова, д. 22</t>
  </si>
  <si>
    <t>Замена участка стояка канализации в квартире № 19</t>
  </si>
  <si>
    <t>Замена участка стояка канализации в квартире № 19 МЖД по адресу: г. Калуга,  ул. Болотникова, д. 7</t>
  </si>
  <si>
    <t>Акт вып работ от    21.10.2020г Предостережение ГЖИ  №1291 от 26.08.2020 г</t>
  </si>
  <si>
    <t xml:space="preserve">Ремонт кровельного покрытия над кв. №29 </t>
  </si>
  <si>
    <t>Ремонт кровельного покрытия над кв. №29  МЖД по адресу: г. Калуга,  ул. Чижевского, д. 21</t>
  </si>
  <si>
    <t xml:space="preserve"> Ав акт и акт вып работ от    27.10.2020г</t>
  </si>
  <si>
    <t>Замена участка стояка системы ЦО в подвале МЖД по адресу: г. Калуга,  ул. М. Жукова, д. 11</t>
  </si>
  <si>
    <t>Замена участка стояка п/с системы ЦО в квартире № 47</t>
  </si>
  <si>
    <t>Замена участка стояка п/с системы ЦО в квартире № 47 МЖД по адресу: г. Калуга,  ул. М. Жукова, д. 15</t>
  </si>
  <si>
    <t xml:space="preserve"> Ав акт и акт вып работ от    28.10.2020г</t>
  </si>
  <si>
    <t>Замена участка трубопровода  системы ХВС в подвале МЖД по адресу: г. Калуга,  ул. Болотникова, д. 13</t>
  </si>
  <si>
    <t xml:space="preserve"> Ав акт и акт вып работ от    30.10.2020г</t>
  </si>
  <si>
    <t xml:space="preserve">Установка прибора учёта давления на системе ХВС </t>
  </si>
  <si>
    <t>Установка прибора учёта давления на системе ХВС  МЖД по адресу: г. Калуга,  ул. М. Жукова, д. 52</t>
  </si>
  <si>
    <t>№2/10   
от    14.10.2020г</t>
  </si>
  <si>
    <t>Окраска газовой трубы  по фасаду МЖД по адресу: г. Калуга,  ул. М. Жукова, д. 15</t>
  </si>
  <si>
    <t>№3/10   
от    15.10.2020г</t>
  </si>
  <si>
    <t>Окраска газовой трубы  по фасаду МЖД по адресу: г. Калуга,  ул. М. Жукова, д. 37</t>
  </si>
  <si>
    <t xml:space="preserve">ул. Болотникова, д. 12 </t>
  </si>
  <si>
    <t>№4/10   
от    16.10.2020г</t>
  </si>
  <si>
    <t xml:space="preserve">Окраска газовой трубы  по фасаду МЖД по адресу: г. Калуга,  ул. Болотникова, д. 12 </t>
  </si>
  <si>
    <t>№5/10   
от    27.10.2020г</t>
  </si>
  <si>
    <t>Окраска газовой трубы  по фасаду МЖД по адресу: г. Калуга,  ул. Суворова, д. 181</t>
  </si>
  <si>
    <t>Ав акт и акт вып работ от    21.10.2020г</t>
  </si>
  <si>
    <t>Прочистка газохода и вентканала по стояку в квартире № 37</t>
  </si>
  <si>
    <t xml:space="preserve">  ул. М. Жукова, д. 49</t>
  </si>
  <si>
    <t>№ДВК/134   
от    21.10.2020г</t>
  </si>
  <si>
    <t xml:space="preserve"> Ав акт и акт вып работ от    09.11.2020г</t>
  </si>
  <si>
    <t xml:space="preserve">Утепление стен фасада (2-х жилых комнат) квартиры №18 </t>
  </si>
  <si>
    <t xml:space="preserve"> ул. Чижевского, д. 22</t>
  </si>
  <si>
    <t>Утепление стен фасада (2-х жилых комнат) квартиры №18  МЖД по адресу: г. Калуга,   ул. Чижевского, д. 22</t>
  </si>
  <si>
    <t xml:space="preserve"> Ав акт и акт вып работ от    11.11.2020г</t>
  </si>
  <si>
    <t>Замена запорной арматуры на системе ЦО в подвале и замена участка трубопровода канализации</t>
  </si>
  <si>
    <t>Замена запорной арматуры на системе ЦО в подвале и замена участка трубопровода канализации МЖД по адресу: г. Калуга,  ул. Ф. Энгельса, д. 9</t>
  </si>
  <si>
    <t xml:space="preserve"> Замена коренных кранов на системе ГВС и ХВС в квартире №17</t>
  </si>
  <si>
    <t xml:space="preserve"> Замена коренных кранов на системе ГВС и ХВС в квартире №17 МЖД по адресу: г. Калуга,  ул. Баррикад, д. 139</t>
  </si>
  <si>
    <t>Замена участка стояка на системе ГВС и замена участка трубопровода канализации в подвале</t>
  </si>
  <si>
    <t>Замена участка стояка на системе ГВС и замена участка трубопровода канализации в подвале МЖД по адресу: г. Калуга,  ул. Чехова, д. 11</t>
  </si>
  <si>
    <t xml:space="preserve"> Замена участка трубопровода канализации в квартире №20</t>
  </si>
  <si>
    <t xml:space="preserve"> Замена участка трубопровода канализации в квартире №20 МЖД по адресу: г. Калуга,   ул. Пролетарская, д. 159</t>
  </si>
  <si>
    <t xml:space="preserve"> Ав акт и акт вып работ от    16.11.2020г</t>
  </si>
  <si>
    <t xml:space="preserve"> Замена участка стояка канализации в квартире № 60</t>
  </si>
  <si>
    <t xml:space="preserve"> Замена участка стояка канализации в квартире № 60 МЖД по адресу: г. Калуга,   ул. Суворова, д. 181</t>
  </si>
  <si>
    <t xml:space="preserve"> Ав акт и акт вып работ от    17.11.2020г</t>
  </si>
  <si>
    <t xml:space="preserve"> Опиловка зеленых насаждений в количестве 9 шт. расположенных на придомовой территории</t>
  </si>
  <si>
    <t xml:space="preserve"> Опиловка зеленых насаждений в количестве 9 шт. расположенных на придомовой территории МЖД по адресу: г. Калуга,  ул. Болотникова, д. 22</t>
  </si>
  <si>
    <t xml:space="preserve"> Ав акт и акт вып работ от    24.11.2020г</t>
  </si>
  <si>
    <t>Замена коренного крана системы ХВС в квартире №44</t>
  </si>
  <si>
    <t>Замена коренного крана системы ХВС в квартире №44 МЖД по адресу: г. Калуга,  ул. Баррикад, д. 159</t>
  </si>
  <si>
    <t>Замена участка стояка канализации в квартире №24 МЖД по адресу: г. Калуга,  ул. Чехова, д. 3</t>
  </si>
  <si>
    <t xml:space="preserve"> Ав акт и акт вып работ от    30.11.2020г</t>
  </si>
  <si>
    <t xml:space="preserve"> Замена коренных кранов системы ХВС и ГВС в квартире №7</t>
  </si>
  <si>
    <t xml:space="preserve"> Замена коренных кранов системы ХВС и ГВС в квартире №7 МЖД по адресу: г. Калуга,  ул. Чижевского, д. 21</t>
  </si>
  <si>
    <t xml:space="preserve"> Замена коренного крана системы ХВС в квартире №14</t>
  </si>
  <si>
    <t xml:space="preserve"> Замена коренного крана системы ХВС в квартире №14 МЖД по адресу: г. Калуга,  ул. Чехова, д. 17</t>
  </si>
  <si>
    <t xml:space="preserve"> Санитарная обрезка дерева, расположенного на придомовой территории</t>
  </si>
  <si>
    <t xml:space="preserve"> Санитарная обрезка дерева, расположенного на придомовой территории МЖД по адресу: г. Калуга,  ул. Баррикад, д. 149</t>
  </si>
  <si>
    <t>Акт вып работ от    23.11.2020г  
Уведомление от МУП "КТС"</t>
  </si>
  <si>
    <t xml:space="preserve">Поверка приборов учёта, установленных на системе отопления </t>
  </si>
  <si>
    <t>ООО "Техноус"</t>
  </si>
  <si>
    <t>№ 185ПВ/20  
от    06.10.2020г</t>
  </si>
  <si>
    <t>Акт вып работ от    23.11.2020г  
Протокол №1    от 21.09.2020г</t>
  </si>
  <si>
    <t xml:space="preserve">Восстановление работоспособности узла учета тепловой энергии </t>
  </si>
  <si>
    <t>№45М/20   
от    12.10.2020г</t>
  </si>
  <si>
    <t>Установка балансировочного клапана на узле учета тепловой энергии</t>
  </si>
  <si>
    <t>№46М/20   
от    12.10.2020г</t>
  </si>
  <si>
    <t>Акт вып работ от   27.10.2020г Предписание ГЖИ  №659 от 21.09.2020 г</t>
  </si>
  <si>
    <t xml:space="preserve"> Восстановление бетонного слоя балконной плиты квартиры №42</t>
  </si>
  <si>
    <t>Гладилин И. Н.</t>
  </si>
  <si>
    <t>№1/10   
от   09.10.2020г</t>
  </si>
  <si>
    <t xml:space="preserve"> Ав акт и акт вып работ от    03.12.2020г</t>
  </si>
  <si>
    <t xml:space="preserve"> Замена участка стояка системы ГВС из подвала по 2-й этаж</t>
  </si>
  <si>
    <t xml:space="preserve"> Замена участка стояка системы ГВС из подвала по 2-й этаж МЖД по адресу: г. Калуга,   ул. Пролетарская, д. 163</t>
  </si>
  <si>
    <t>Замена коренного крана системы ХВС в квартире №30</t>
  </si>
  <si>
    <t xml:space="preserve"> ул. Пролетарская, д. 161</t>
  </si>
  <si>
    <t>Замена коренного крана системы ХВС в квартире №30 МЖД по адресу: г. Калуга,   ул. Пролетарская, д. 161</t>
  </si>
  <si>
    <t xml:space="preserve"> Ав акт и акт вып работ от    04.12.2020г</t>
  </si>
  <si>
    <t>Снос аварийных деревьев в количестве 3 шт. расположенных на придомовой территории</t>
  </si>
  <si>
    <t>Снос аварийных деревьев в количестве 3 шт. расположенных на придомовой территории МЖД по адресу: г. Калуга,  ул. Баррикад, д. 139</t>
  </si>
  <si>
    <t xml:space="preserve"> Ав акт и акт вып работ от    08.12.2020г</t>
  </si>
  <si>
    <t>Замена коренного крана системы ХВС в квартире №27</t>
  </si>
  <si>
    <t>Замена коренного крана системы ХВС в квартире №27 МЖД по адресу: г. Калуга,  ул. Чижевского, д. 24</t>
  </si>
  <si>
    <t xml:space="preserve"> Ав акт и акт вып работ от    15.12.2020г</t>
  </si>
  <si>
    <t>Замена участка подводки к полотенцесушителю системы ЦО в квартире №25</t>
  </si>
  <si>
    <t xml:space="preserve">Замена участка подводки к полотенцесушителю системы ЦО в квартире №25 МЖД по адресу: г. Калуга,  ул. М. Горького, д. 3, к.1 </t>
  </si>
  <si>
    <t>Замена коренного крана системы ХВС в квартире №41</t>
  </si>
  <si>
    <t>Замена коренного крана системы ХВС в квартире №41 МЖД по адресу: г. Калуга,   ул. Пролетарская, д. 159</t>
  </si>
  <si>
    <t xml:space="preserve"> Ав акт и акт вып работ от    16.12.2020г</t>
  </si>
  <si>
    <t>Восстановление остекления на лестничной клетке 4-го подъезда</t>
  </si>
  <si>
    <t>Восстановление остекления на лестничной клетке 4-го подъезда МЖД по адресу: г. Калуга,  ул. Баррикад, д. 149</t>
  </si>
  <si>
    <t>Восстановление остекления на лестничной клетке 3-го подъезда</t>
  </si>
  <si>
    <t>Восстановление остекления на лестничной клетке 3-го подъезда МЖД по адресу: г. Калуга,  ул. Баррикад, д. 159</t>
  </si>
  <si>
    <t xml:space="preserve"> Ав акт и акт вып работ от    21.12.2020г</t>
  </si>
  <si>
    <t>Замена подводки к радиатору на системе ЦО в квартире №32</t>
  </si>
  <si>
    <t>Замена подводки к радиатору на системе ЦО в квартире №32 МЖД по адресу: г. Калуга,  ул. Чижевского, д. 25</t>
  </si>
  <si>
    <t>Замена участка стояка полотенцесушителя системы ЦО в квартире №51</t>
  </si>
  <si>
    <t>Замена участка стояка полотенцесушителя системы ЦО в квартире №51 МЖД по адресу: г. Калуга,  ул. Болотникова, д. 4</t>
  </si>
  <si>
    <t xml:space="preserve"> Ав акт и акт вып работ от    25.12.2020г</t>
  </si>
  <si>
    <t>Замена фановой трубы системы водоотведения в квартире №97</t>
  </si>
  <si>
    <t>Замена фановой трубы системы водоотведения в квартире №97 МЖД по адресу: г. Калуга,   ул. Пролетарская, д. 159</t>
  </si>
  <si>
    <t>Замена участка стояка на системе ЦО в квартире №4</t>
  </si>
  <si>
    <t>Замена участка стояка на системе ЦО в квартире №4 МЖД по адресу: г. Калуга,  ул. Чехова, д. 13</t>
  </si>
  <si>
    <t>Замена участка стояка системы ХВС в квартире №65</t>
  </si>
  <si>
    <t>Замена участка стояка системы ХВС в квартире №65 МЖД по адресу: г. Калуга,  ул. Баррикад, д. 155</t>
  </si>
  <si>
    <t xml:space="preserve"> Ав акт и акт вып работ от    28.12.2020г</t>
  </si>
  <si>
    <t>Замена участка стояка системы ХВС в квартире №1</t>
  </si>
  <si>
    <t>Замена участка стояка системы ХВС в квартире №1 МЖД по адресу: г. Калуга,  ул. Баррикад, д. 159</t>
  </si>
  <si>
    <t>Акт вып работ от   01.12.2020г Предписание ГЖИ КО №102 от 28.10.2020 г.</t>
  </si>
  <si>
    <t xml:space="preserve">Восстановление бетонного слоя, крепление ограждающей конструкции  и конструктива балконной плиты квартиры № 75 </t>
  </si>
  <si>
    <t>Козлов В. В.</t>
  </si>
  <si>
    <t>№1/11   
от   16.11.2020г</t>
  </si>
  <si>
    <t>Восстановление бетонного слоя, крепление ограждающей конструкции  и конструктива балконной плиты квартиры № 75  МЖД по адресу: г. Калуга,  ул. Болотникова, д. 4</t>
  </si>
  <si>
    <t>Акт вып работ от   25.12.2020г Протокол №8 от 05.09.2020 г.</t>
  </si>
  <si>
    <t xml:space="preserve">Проведение работ по оштукатуриванию, шпаклеванию и масляной окраске оконных откосов на лестничной клетке подъезда №1 </t>
  </si>
  <si>
    <t xml:space="preserve"> Алексеев А. Е.</t>
  </si>
  <si>
    <t>№1/12   
от   01.12.2020г</t>
  </si>
  <si>
    <t>Ав акт и акт вып работ от    03.12.2020г</t>
  </si>
  <si>
    <t>Прочистка газохода и вентканала по стояку в квартире № 40</t>
  </si>
  <si>
    <t>№ДВК/167   
от    03.12.2020г</t>
  </si>
  <si>
    <t xml:space="preserve">Предписание ГЖИ КО  №3008 от 25.12.19 г 
Акт вып работ от    18.03.2020г
Решение суда от 10.12.2020г
</t>
  </si>
  <si>
    <t xml:space="preserve">Косметический ремонт 2-го подъезда с восстановлением остекления л/клеток и устранением повреждения ограждения лестничных маршей </t>
  </si>
  <si>
    <t>Капустина О. П.</t>
  </si>
  <si>
    <t>№б/н    
от    01.03.2020г</t>
  </si>
  <si>
    <t xml:space="preserve"> Санитарная обрезка аварийного дерева (рябина), расположенного на придомовой территории </t>
  </si>
  <si>
    <t>Замена участка стояка системы ГВС из тех. подполья до 1 этажа включительно</t>
  </si>
  <si>
    <t>Замена участка стояка системы ГВС в подвале</t>
  </si>
  <si>
    <t>Замена коренного крана на системе ХВС  в квартире №37</t>
  </si>
  <si>
    <t xml:space="preserve"> Восстановление металлического поручня при входе в 4-й подъезд </t>
  </si>
  <si>
    <t xml:space="preserve"> Замена коренного крана и участка стояка на системе ХВС  в квартире №40</t>
  </si>
  <si>
    <t xml:space="preserve"> Замена участка стояка системы ГВС в квартирах №49, №66</t>
  </si>
  <si>
    <t xml:space="preserve"> Замена подводки к радиатору на системе ЦО в квартире №38</t>
  </si>
  <si>
    <t xml:space="preserve"> Ав акт и акт вып работ от    02.04.2021г</t>
  </si>
  <si>
    <t>Замена участка стояка системы ГВС в квартире №57 МЖД по адресу: г. Калуга,  ул. Пролетарская, д. 159</t>
  </si>
  <si>
    <t xml:space="preserve"> Замена участка стояка канализации в квартире №7 МЖД по адресу: г. Калуга,  ул. М. Жукова, д. 31</t>
  </si>
  <si>
    <t xml:space="preserve"> Замена участка стояка канализации в квартире №11 МЖД по адресу: г. Калуга,  ул. М. Жукова, д. 31</t>
  </si>
  <si>
    <t>Замена участка стояка системы ХВС из квартиры №31 в тех. подполье  МЖД по адресу: г. Калуга,  ул. Баррикад, д. 155</t>
  </si>
  <si>
    <t xml:space="preserve"> Санитарная обрезка аварийного дерева (рябина), расположенного на придомовой территории  МЖД по адресу: г. Калуга,  ул. Суворова, д. 181</t>
  </si>
  <si>
    <t>Замена коренного крана на системе ХВС  в квартире №37 МЖД по адресу: г. Калуга,  ул. Чехова, д. 21</t>
  </si>
  <si>
    <t>Замена участка стояка системы ГВС в подвале МЖД по адресу: г. Калуга,  ул. Чехова, д. 11</t>
  </si>
  <si>
    <t>Замена участка стояка системы ГВС из тех. подполья до 1 этажа включительно МЖД по адресу: г. Калуга,  ул. Чижевского, д. 25</t>
  </si>
  <si>
    <t xml:space="preserve"> Восстановление металлического поручня при входе в 4-й подъезд  МЖД по адресу: г. Калуга,  ул. Суворова, д. 181</t>
  </si>
  <si>
    <t xml:space="preserve"> Замена коренного крана и участка стояка на системе ХВС  в квартире №40 МЖД по адресу: г. Калуга,  ул. М. Горького, д. 8</t>
  </si>
  <si>
    <t xml:space="preserve"> Замена участка стояка системы ГВС в квартирах №49, №66 МЖД по адресу: г. Калуга,  ул. Чижевского, д. 25</t>
  </si>
  <si>
    <t xml:space="preserve">  Замена участка стояка канализации из квартиры №3 в тех. подполье МЖД по адресу: г. Калуга,  ул. М. Жукова, д. 31</t>
  </si>
  <si>
    <t xml:space="preserve"> Замена подводки к радиатору на системе ЦО в квартире №38 МЖД по адресу: г. Калуга,  ул. Болотникова, д. 6</t>
  </si>
  <si>
    <t xml:space="preserve"> Предписание ГЖИ КО  №201 от 01.03.21 г 
Ав акт и акт вып работ от    16.03.2021г</t>
  </si>
  <si>
    <t>Предписание ГЖИ КО  №201 от 01.03.21 г 
 Ав акт и акт вып работ от    26.03.2021г</t>
  </si>
  <si>
    <t xml:space="preserve"> Ав акт и акт вып работ от    06.04.2021г</t>
  </si>
  <si>
    <t xml:space="preserve"> Ав акт и акт вып работ от    08.04.2021г</t>
  </si>
  <si>
    <t xml:space="preserve"> Ав акт и акт вып работ от    13.04.2021г</t>
  </si>
  <si>
    <t xml:space="preserve"> Ав акт и акт вып работ от    15.04.2021г</t>
  </si>
  <si>
    <t xml:space="preserve"> Ав акт и акт вып работ от    20.04.2021г</t>
  </si>
  <si>
    <t>Замена участка фановой трубы системы водоотведения в квартире №</t>
  </si>
  <si>
    <t xml:space="preserve"> Замена участка фановой трубы системы водоотведения в квартире №16</t>
  </si>
  <si>
    <t xml:space="preserve"> Восстановление освещения  светильниками типа "Кобра" установленными на фасаде дома 4-го подъезда</t>
  </si>
  <si>
    <t xml:space="preserve"> Восстановление освещения  светильниками типа "Кобра" установленными на фасаде дома 2-го, 3-го, 4-го подъездов</t>
  </si>
  <si>
    <t>Восстановление освещения  светильниками типа "Кобра" установленными на фасаде дома 2-го, 3-го, 4-го подъездов</t>
  </si>
  <si>
    <t>Восстановление освещения  светильниками типа "Кобра" установленными на фасаде дома 4-го подъезда</t>
  </si>
  <si>
    <t xml:space="preserve"> Замена участка трубопровода  системы ГВС (врезка) в квартире №54</t>
  </si>
  <si>
    <t xml:space="preserve"> Замена участка трубопровода  системы ЦО в квартире №11</t>
  </si>
  <si>
    <t xml:space="preserve"> Замена коренного крана на системе ХВС  в квартире №27</t>
  </si>
  <si>
    <t xml:space="preserve"> Замена участка трубопровода и дублирующей задвижки, установка врезок на  системы ХВС</t>
  </si>
  <si>
    <t xml:space="preserve">  Замена коренного крана на системе ХВС  в квартире №23</t>
  </si>
  <si>
    <t>Замена участка стояка системы ХВС с 5-го этажа до подвала (кв. №51, 55, 59, 63, 68)</t>
  </si>
  <si>
    <t xml:space="preserve">Замена участка стояка системы ХВС в квартирах №57, 54 </t>
  </si>
  <si>
    <t xml:space="preserve">Замена участка стояка системы ГВС от квартиры №54 (2 этаж) до тех. подполья </t>
  </si>
  <si>
    <t xml:space="preserve"> Замена участка фановой трубы системы водоотведения в квартире №16 МЖД по адресу: г. Калуга,  ул. Чехова, д. 3</t>
  </si>
  <si>
    <t xml:space="preserve"> Восстановление освещения  светильниками типа "Кобра" установленными на фасаде дома 2-го, 3-го, 4-го подъездов МЖД по адресу: г. Калуга,  ул. Чижевского, д. 24</t>
  </si>
  <si>
    <t xml:space="preserve"> Восстановление освещения  светильниками типа "Кобра" установленными на фасаде дома 4-го подъезда МЖД по адресу: г. Калуга,  ул. Суворова, д. 181</t>
  </si>
  <si>
    <t>Замена участка стояка системы ГВС от квартиры №54 (2 этаж) до тех. подполья  МЖД по адресу: г. Калуга,  ул. Пролетарская, д. 159</t>
  </si>
  <si>
    <t xml:space="preserve"> Замена участка трубопровода  системы ГВС (врезка) в квартире №54 МЖД по адресу: г. Калуга,  ул. Пролетарская, д. 159</t>
  </si>
  <si>
    <t xml:space="preserve"> Замена участка трубопровода  системы ЦО в квартире №11 МЖД по адресу: г. Калуга,  ул. Болотникова, д. 22</t>
  </si>
  <si>
    <t xml:space="preserve"> Замена участка трубопровода и дублирующей задвижки, установка врезок на  системы ХВС МЖД по адресу: г. Калуга,  ул. Болотникова, д. 14, к.1</t>
  </si>
  <si>
    <t xml:space="preserve">  Замена коренного крана на системе ХВС  в квартире №23 МЖД по адресу: г. Калуга,  ул. М. Жукова, д. 50</t>
  </si>
  <si>
    <t>Замена участка стояка системы ХВС с 5-го этажа до подвала (кв. №51, 55, 59, 63, 68) МЖД по адресу: г. Калуга,  ул. М. Горького, д. 8</t>
  </si>
  <si>
    <t xml:space="preserve">  Замена участка стояка канализации в квартире №1 МЖД по адресу: г. Калуга,  ул. Чижевского, д. 22</t>
  </si>
  <si>
    <t xml:space="preserve">  Замена участка трубопровода  системы ЦО в квартире №59 МЖД по адресу: г. Калуга,  ул. Баррикад, д. 155</t>
  </si>
  <si>
    <t>Замена участка стояка системы ХВС в квартирах №57, 54  МЖД по адресу: г. Калуга,  ул. Пролетарская, д. 159</t>
  </si>
  <si>
    <t xml:space="preserve"> Ав акт и акт вып работ от    19.04.2021г</t>
  </si>
  <si>
    <t>Замена участка трубопровода  системы ЦО в квартире №59</t>
  </si>
  <si>
    <t>Замена участка стояка канализации в квартире №1</t>
  </si>
  <si>
    <t>Снос аварийных деревьев в количестве 5 шт. расположенных на придомовой территории</t>
  </si>
  <si>
    <t>Снос аварийного дерева в количестве 1 шт. расположенного на придомовой территории МЖД по адресу: г. Калуга,  ул. Болотникова, д. 17</t>
  </si>
  <si>
    <t>Снос аварийных деревьев в количестве 5 шт. расположенных на придомовой территории МЖД по адресу: г. Калуга,  ул. Пролетарская, д. 161</t>
  </si>
  <si>
    <t xml:space="preserve"> Ав акт и акт вып работ от    29.04.2021г</t>
  </si>
  <si>
    <t>Замена участка лежака и участка стояка системы ХВС в тех. подполье</t>
  </si>
  <si>
    <t>Замена участка лежака и участка стояка системы ХВС в тех. подполье МЖД по адресу: г. Калуга,  ул. Пролетарская, д. 161</t>
  </si>
  <si>
    <t>Ав акт и акт вып работ от    05.04.2021г</t>
  </si>
  <si>
    <t>№ДВК/55   
от    05.04.2021г</t>
  </si>
  <si>
    <t>№ДВК/56   
от    05.04.2021г</t>
  </si>
  <si>
    <t>№ДВК/57   
от    05.04.2021г</t>
  </si>
  <si>
    <t>Прочистка газохода и вентканала по стояку в квартире № 62</t>
  </si>
  <si>
    <t>Прочистка газохода и вентканала по стояку в квартире № 118</t>
  </si>
  <si>
    <t>Прочистка газохода и вентканала по стояку в квартире № 13</t>
  </si>
  <si>
    <t>Замена коренного крана на системе ХВС  в квартире №27 МЖД по адресу: г. Калуга,  ул. М. Жукова, д. 50</t>
  </si>
  <si>
    <t xml:space="preserve"> Ав акт и акт вып работ от    05.04.2021г</t>
  </si>
  <si>
    <t>Замена участка лежака системы ХВС</t>
  </si>
  <si>
    <t xml:space="preserve"> Ав акт и акт вып работ от    09.04.2021г</t>
  </si>
  <si>
    <t>Замена участка лежака системы ХВС МЖД по адресу: г. Калуга,  ул. Ф. Энгельса, д. 9</t>
  </si>
  <si>
    <t>Замена участка лежака системы ХВС МЖД по адресу: г. Калуга,  ул. Болотникова, д. 9/17</t>
  </si>
  <si>
    <t xml:space="preserve"> Ав акт и акт вып работ от    02.05.2021г</t>
  </si>
  <si>
    <t xml:space="preserve"> Ав акт и акт вып работ от    05.05.2021г</t>
  </si>
  <si>
    <t xml:space="preserve"> Ав акт и акт вып работ от    11.05.2021г</t>
  </si>
  <si>
    <t>Замена участка лежака системы ХВС МЖД по адресу: г. Калуга,  ул. Пролетарская, д. 161</t>
  </si>
  <si>
    <t>Замена участка лежака системы ХВС МЖД по адресу: г. Калуга,  ул. М. Жукова, д. 43</t>
  </si>
  <si>
    <t>Замена участка лежака системы ХВС МЖД по адресу: г. Калуга,  ул. М. Жукова, д. 37</t>
  </si>
  <si>
    <t>Замена коренного крана системы ХВС в квартире №17</t>
  </si>
  <si>
    <t xml:space="preserve"> Ав акт и акт вып работ от    07.05.2021г</t>
  </si>
  <si>
    <t xml:space="preserve"> Ав акт и акт вып работ от    12.05.2021г</t>
  </si>
  <si>
    <t xml:space="preserve"> Ав акт и акт вып работ от    13.05.2021г</t>
  </si>
  <si>
    <t xml:space="preserve"> Ав акт и акт вып работ от    18.05.2021г</t>
  </si>
  <si>
    <t xml:space="preserve"> Ав акт и акт вып работ от    20.05.2021г</t>
  </si>
  <si>
    <t xml:space="preserve"> Ав акт и акт вып работ от    21.05.2021г</t>
  </si>
  <si>
    <t xml:space="preserve"> Ав акт и акт вып работ от    24.05.2021г</t>
  </si>
  <si>
    <t xml:space="preserve"> Ав акт и акт вып работ от    26.05.2021г</t>
  </si>
  <si>
    <t xml:space="preserve"> Ав акт и акт вып работ от    27.05.2021г</t>
  </si>
  <si>
    <t xml:space="preserve"> Ав акт и акт вып работ от    28.05.2021г</t>
  </si>
  <si>
    <t xml:space="preserve"> Ав акт и акт вып работ от    31.05.2021г</t>
  </si>
  <si>
    <t xml:space="preserve"> Текущий ремонт  мягкой кровли расположенной над квартирой № 50</t>
  </si>
  <si>
    <t xml:space="preserve"> Замена участка стояка канализации и коренного крана системы ХВС в квартире №55</t>
  </si>
  <si>
    <t xml:space="preserve"> Замена запорной арматуры на вводе системы ЦО</t>
  </si>
  <si>
    <t>Замена участка стояка системы ХВС в техподполье. Установка заглушки на стояке канализации в квартире №13</t>
  </si>
  <si>
    <t>9.1</t>
  </si>
  <si>
    <t>9.2</t>
  </si>
  <si>
    <t xml:space="preserve"> Замена участка трубопровода канализации в техподполье</t>
  </si>
  <si>
    <t xml:space="preserve"> Замена вводной задвижеки на системе ЦО</t>
  </si>
  <si>
    <t xml:space="preserve"> Текущий ремонт  мягкой кровли расположенной над квартирой № 17</t>
  </si>
  <si>
    <t xml:space="preserve"> Замена коренных кранов системы ГВС, ХВС и участка стояка системы ГВС в квартире №29</t>
  </si>
  <si>
    <t>Замена участка стояка системы ЦО в квартире №15</t>
  </si>
  <si>
    <t xml:space="preserve"> Замена участка стояка ГВС в квартире №6</t>
  </si>
  <si>
    <t xml:space="preserve"> Распиловка и вывоз дерева в количестве 1 шт., расположенного на придомовой территории дома №22</t>
  </si>
  <si>
    <t xml:space="preserve"> Распиловка и вывоз дерева в количестве 1 шт., расположенного на придомовой территории дома №24</t>
  </si>
  <si>
    <t>Замена коренного крана системы ХВС в квартире №17 МЖД по адресу: г. Калуга,  ул. Болотникова, д. 13</t>
  </si>
  <si>
    <t xml:space="preserve"> Текущий ремонт  мягкой кровли расположенной над квартирой № 50 МЖД по адресу: г. Калуга,  ул. М. Жукова, д. 15</t>
  </si>
  <si>
    <t xml:space="preserve"> Замена участка стояка канализации и коренного крана системы ХВС в квартире №55 МЖД по адресу: г. Калуга,  ул. Баррикад, д. 159</t>
  </si>
  <si>
    <t xml:space="preserve"> Замена запорной арматуры на вводе системы ЦО МЖД по адресу: г. Калуга,  ул. Баррикад, д. 157</t>
  </si>
  <si>
    <t>Замена участка стояка системы ХВС в техподполье. Установка заглушки на стояке канализации в квартире №13 МЖД по адресу: г. Калуга,  ул. М. Жукова, д. 13, к.1</t>
  </si>
  <si>
    <t xml:space="preserve"> Замена запорной арматуры на вводе системы ЦО МЖД по адресу: г. Калуга,  ул. М. Жукова, д. 37</t>
  </si>
  <si>
    <t xml:space="preserve"> Замена участка трубопровода канализации в техподполье МЖД по адресу: г. Калуга,  ул. М. Жукова, д. 52</t>
  </si>
  <si>
    <t xml:space="preserve"> Замена вводной задвижеки на системе ЦО МЖД по адресу: г. Калуга,  ул. М. Жукова, д. 23</t>
  </si>
  <si>
    <t xml:space="preserve"> Замена вводной задвижеки на системе ЦО МЖД по адресу: г. Калуга,  ул. М. Жукова, д. 31</t>
  </si>
  <si>
    <t xml:space="preserve"> Текущий ремонт  мягкой кровли расположенной над квартирой № 17 МЖД по адресу: г. Калуга,  ул. Чижевского, д. 22</t>
  </si>
  <si>
    <t xml:space="preserve"> Замена коренных кранов системы ГВС, ХВС и участка стояка системы ГВС в квартире №29 МЖД по адресу: г. Калуга,  ул. Пролетарская, д. 161</t>
  </si>
  <si>
    <t>Замена участка стояка системы ЦО в квартире №15 МЖД по адресу: г. Калуга,  ул. Болотникова, д. 10а</t>
  </si>
  <si>
    <t xml:space="preserve"> Замена участка стояка ГВС в квартире №6 МЖД по адресу: г. Калуга,  ул. Баррикад, д. 139</t>
  </si>
  <si>
    <t xml:space="preserve"> Распиловка и вывоз дерева в количестве 1 шт., расположенного на придомовой территории дома №22 (№24) МЖД по адресу: г. Калуга,  ул. Болотникова, д. 22 (24)</t>
  </si>
  <si>
    <t>№ДВК/66   
от    18.05.2021г</t>
  </si>
  <si>
    <t>Ав акт и акт вып работ от    18.05.2021г</t>
  </si>
  <si>
    <t>Ав акт и акт вып работ от    19.05.2021г</t>
  </si>
  <si>
    <t>№ДВК/70   
от    19.05.2021г</t>
  </si>
  <si>
    <t>Прочистка газохода и вентканала по стояку в квартире № 72</t>
  </si>
  <si>
    <t>Прочистка газохода и вентканала по стояку в квартире № 51</t>
  </si>
  <si>
    <t xml:space="preserve"> Ав акт и акт вып работ от    03.06.2021г</t>
  </si>
  <si>
    <t xml:space="preserve"> Ав акт и акт вып работ от    04.06.2021г</t>
  </si>
  <si>
    <t xml:space="preserve"> Ав акт и акт вып работ от    07.06.2021г</t>
  </si>
  <si>
    <t xml:space="preserve"> Ав акт и акт вып работ от    08.06.2021г</t>
  </si>
  <si>
    <t xml:space="preserve"> Ав акт и акт вып работ от    09.06.2021г</t>
  </si>
  <si>
    <t xml:space="preserve"> Ав акт и акт вып работ от    11.06.2021г</t>
  </si>
  <si>
    <t xml:space="preserve"> Ав акт и акт вып работ от    17.06.2021г</t>
  </si>
  <si>
    <t xml:space="preserve"> Ав акт и акт вып работ от    18.06.2021г</t>
  </si>
  <si>
    <t xml:space="preserve"> Ав акт и акт вып работ от    23.06.2021г</t>
  </si>
  <si>
    <t xml:space="preserve"> Ав акт и акт вып работ от    29.06.2021г</t>
  </si>
  <si>
    <t>Замена участка трубопровода ХВС в техподполье</t>
  </si>
  <si>
    <t>Распиловка и вывоз аварийного дерева в количестве 1 шт., расположенного на придомовой территории</t>
  </si>
  <si>
    <t xml:space="preserve"> Частичный ремонт отмостки в районе квартиры №43</t>
  </si>
  <si>
    <t xml:space="preserve"> Опиловка, снос и вывоз аварийных деревьев в количестве 6 шт. расположенных на придомовой территории</t>
  </si>
  <si>
    <t>Замена коренного крана системы ГВС в квартире №26</t>
  </si>
  <si>
    <t>Распиловка и вывоз аварийного дерева  расположенного на придомовой территории</t>
  </si>
  <si>
    <t xml:space="preserve"> Опиловка, снос и вывоз аварийных деревьев в количестве 2 шт. расположенных на придомовой территории</t>
  </si>
  <si>
    <t xml:space="preserve"> Опиловка, снос и вывоз аварийных деревьев в количестве 10 шт. расположенных на придомовой территории</t>
  </si>
  <si>
    <t>Замена коренного крана системы ХВС в квартире №39</t>
  </si>
  <si>
    <t>Замена вводных задвижек на системе ЦО</t>
  </si>
  <si>
    <t>№19   
от    19.05.2021г</t>
  </si>
  <si>
    <t>ООО "Памир"</t>
  </si>
  <si>
    <t>ИП Сучилин В. А.</t>
  </si>
  <si>
    <t>№277   
от    11.06.2021г</t>
  </si>
  <si>
    <t>№10   
от    15.06.2021г</t>
  </si>
  <si>
    <t>ИП Рудов А. А.</t>
  </si>
  <si>
    <t>Устройство металлической решетчатой двери</t>
  </si>
  <si>
    <t>ООО "Артемида"</t>
  </si>
  <si>
    <t>№22-2021   
от    28.06.2021г</t>
  </si>
  <si>
    <t>Ремонт порогов с устройством перил в подъездах №№1, 2, 4, окраска порога в подъезде №3, подрезка 3-х дверей</t>
  </si>
  <si>
    <t>Комплекс работ по замене межтамбурных перегородок в подъездах №№ 1-3</t>
  </si>
  <si>
    <t>Герметизация межпанельных швов на боковом фасаде дома в районе квартиры №6, ремонт</t>
  </si>
  <si>
    <t xml:space="preserve">герметизация межпанельных швов на боковом фасаде дома в районе квартиры №6, со стороны главного фасада ремонт  угловой панели справа от оконного проема жилого помещения квартиры №6 и герметизация вертикального межпанельного  шва  </t>
  </si>
  <si>
    <t xml:space="preserve"> Ав акт и акт вып работ от    28.06.2021г</t>
  </si>
  <si>
    <t>Ремонт цоколя</t>
  </si>
  <si>
    <t>Ремонт цоколя МЖД по адресу: г. Калуга,  ул. Болотникова, д. 13</t>
  </si>
  <si>
    <t>.
Акт вып работ от    17.06.2021г
Треб-е прокуратуры</t>
  </si>
  <si>
    <t>Замена участка трубопровода ХВС в техподполье МЖД по адресу: г. Калуга,  ул. М. Жукова, д. 13</t>
  </si>
  <si>
    <t>Распиловка и вывоз аварийного дерева в количестве 1 шт., расположенного на придомовой территории МЖД по адресу: г. Калуга,  ул. М. Жукова, д. 15</t>
  </si>
  <si>
    <t>Распиловка и вывоз аварийного дерева в количестве 1 шт., расположенного на придомовой территории МЖД по адресу: г. Калуга,  ул. Чехова, д. 17</t>
  </si>
  <si>
    <t xml:space="preserve"> Частичный ремонт отмостки в районе квартиры №43 МЖД по адресу: г. Калуга,  ул. Болотникова, д. 9/17</t>
  </si>
  <si>
    <t xml:space="preserve"> Опиловка, снос и вывоз аварийных деревьев в количестве 6 шт. расположенных на придомовой территории МЖД по адресу: г. Калуга,  ул. М. Жукова, д. 49</t>
  </si>
  <si>
    <t>Замена коренного крана системы ГВС в квартире №26 МЖД по адресу: г. Калуга,  ул. Пролетарская, д. 161</t>
  </si>
  <si>
    <t>Замена участка трубопровода канализации в подвале МЖД по адресу: г. Калуга,  ул. М. Жукова, д. 52</t>
  </si>
  <si>
    <t>Распиловка и вывоз аварийного дерева  расположенного на придомовой территории МЖД по адресу: г. Калуга,  ул. М. Жукова, д. 23</t>
  </si>
  <si>
    <t xml:space="preserve"> Опиловка, снос и вывоз аварийных деревьев в количестве 2 шт. расположенных на придомовой территории МЖД по адресу: г. Калуга,  ул. М. Жукова, д. 37</t>
  </si>
  <si>
    <t xml:space="preserve"> Опиловка, снос и вывоз аварийных деревьев в количестве 10 шт. расположенных на придомовой территории МЖД по адресу: г. Калуга,  ул. Болотникова, д. 13</t>
  </si>
  <si>
    <t>Замена коренного крана системы ХВС в квартире №39 МЖД по адресу: г. Калуга,  ул. Болотникова, д. 13</t>
  </si>
  <si>
    <t>Замена вводных задвижек на системе ЦО МЖД по адресу: г. Калуга,  ул. М. Жукова, д. 13</t>
  </si>
  <si>
    <t>Замена участка трубопровода  системы ЦО МЖД по адресу: г. Калуга,  ул. М. Горького, д. 5</t>
  </si>
  <si>
    <t xml:space="preserve">Замена участка трубопровода  системы ЦО МЖД по адресу: г. Калуга,  ул. М. Горького, д. 7, к.1 </t>
  </si>
  <si>
    <t xml:space="preserve"> Опиловка, снос и вывоз аварийных деревьев в количестве 2 шт. расположенных на придомовой территории МЖД по адресу: г. Калуга,  ул. Болотникова, д. 10а</t>
  </si>
  <si>
    <t>Акт вып работ от    30.06.2021г Предписание ГЖИ  №520/2 от 14.04.2021 г</t>
  </si>
  <si>
    <t xml:space="preserve"> Ав акт от    12.05.2021г 
акт вып работ от    29.06.2021г</t>
  </si>
  <si>
    <t>№ДВК/77   
от    27.05.2021г</t>
  </si>
  <si>
    <t>Ав акт и акт вып работ от    27.05.2021г</t>
  </si>
  <si>
    <t>Прочистка вентканала по стояку в квартире № 27</t>
  </si>
  <si>
    <t xml:space="preserve"> Ав акт и акт вып работ от    05.07.2021г</t>
  </si>
  <si>
    <t xml:space="preserve"> Ав акт и акт вып работ от    07.07.2021г</t>
  </si>
  <si>
    <t xml:space="preserve"> Ав акт и акт вып работ от    14.07.2021г</t>
  </si>
  <si>
    <t xml:space="preserve"> Ав акт и акт вып работ от    15.07.2021г</t>
  </si>
  <si>
    <t xml:space="preserve"> Ав акт и акт вып работ от    19.07.2021г</t>
  </si>
  <si>
    <t xml:space="preserve"> Ав акт и акт вып работ от    21.07.2021г</t>
  </si>
  <si>
    <t xml:space="preserve"> Ав акт и акт вып работ от    27.07.2021г</t>
  </si>
  <si>
    <t xml:space="preserve"> Замена коренного крана системы ХВС в квартире № 58</t>
  </si>
  <si>
    <t xml:space="preserve">Замена участка трубопровода ХВС на вводе в дом </t>
  </si>
  <si>
    <t>Опиловка, снос и вывоз аварийных деревьев в количестве 14 шт. расположенных на придомовой территории</t>
  </si>
  <si>
    <t>Замена участка стояка и подводки на системе ХВС в квартире №60</t>
  </si>
  <si>
    <t>Замена задвижек на системе ЦО в подвале</t>
  </si>
  <si>
    <t>Замена задвижек на системе ГВС  в техподполье</t>
  </si>
  <si>
    <t>Замена участка стояка системы ЦО в квартире №2</t>
  </si>
  <si>
    <t>Замена запорной арматуры на системе ЦО в техподполье</t>
  </si>
  <si>
    <t xml:space="preserve"> Ав акт и акт вып работ от    29.07.2021г</t>
  </si>
  <si>
    <t xml:space="preserve"> Установка врезок на системе ЦО</t>
  </si>
  <si>
    <t>Замена сливного крана подводки к п/с на системе ЦО в квартире №17</t>
  </si>
  <si>
    <t>Замена участка трубопровода канализации в квартире №20</t>
  </si>
  <si>
    <t>Замена участка трубопровода  системы ГВС в квартире №23</t>
  </si>
  <si>
    <t>Замена коренного крана и врезки на системе ХВС в квартире №1</t>
  </si>
  <si>
    <t xml:space="preserve">Замена сливных кранов на радиаторе системы ЦО в квартире №35 </t>
  </si>
  <si>
    <t>Замена стояка системы ХВС от техподполья и в квартирах №21-37</t>
  </si>
  <si>
    <t>Замена участка трубопровода  системы ГВС в подвале</t>
  </si>
  <si>
    <t xml:space="preserve"> Замена коренного крана системы ХВС в квартире № 58 МЖД по адресу: г. Калуга,  ул. М. Жукова, д. 45</t>
  </si>
  <si>
    <t>Замена участка трубопровода ХВС в техподполье МЖД по адресу: г. Калуга,  ул. М. Жукова, д. 15</t>
  </si>
  <si>
    <t>Замена участка трубопровода ХВС на вводе в дом  МЖД по адресу: г. Калуга,  ул. Чижевского, д. 22</t>
  </si>
  <si>
    <t>Опиловка, снос и вывоз аварийных деревьев в количестве 14 шт. расположенных на придомовой территории МЖД по адресу: г. Калуга,  ул. Чехова, д. 13</t>
  </si>
  <si>
    <t>Замена участка стояка и подводки на системе ХВС в квартире №60 МЖД по адресу: г. Калуга,  ул. М. Жукова, д. 45</t>
  </si>
  <si>
    <t>Замена задвижек на системе ЦО в подвале МЖД по адресу: г. Калуга,  ул. Чехова, д. 3</t>
  </si>
  <si>
    <t>Замена задвижек на системе ГВС  в техподполье МЖД по адресу: г. Калуга,  ул. Баррикад, д. 139</t>
  </si>
  <si>
    <t>Замена участка стояка системы ЦО в квартире №2 МЖД по адресу: г. Калуга,  ул. Болотникова, д. 20</t>
  </si>
  <si>
    <t>Замена запорной арматуры на системе ЦО в техподполье МЖД по адресу: г. Калуга,  ул. Баррикад, д. 155</t>
  </si>
  <si>
    <t>Замена участка трубопровода  системы ХВС в подвале МЖД по адресу: г. Калуга,  ул. М. Жукова, д. 13, к.1</t>
  </si>
  <si>
    <t>Замена участка трубопровода  системы ГВС в подвале МЖД по адресу: г. Калуга,  ул. Баррикад, д. 139</t>
  </si>
  <si>
    <t xml:space="preserve"> Установка врезок на системе ЦО МЖД по адресу: г. Калуга,  ул. Болотникова, д. 17</t>
  </si>
  <si>
    <t>Замена сливного крана подводки к п/с на системе ЦО в квартире №17 МЖД по адресу: г. Калуга,  ул. М. Горького, д. 5</t>
  </si>
  <si>
    <t>Замена участка трубопровода канализации в квартире №20 МЖД по адресу: г. Калуга,  ул. Пролетарская, д. 161</t>
  </si>
  <si>
    <t>Замена участка трубопровода  системы ГВС в квартире №23 МЖД по адресу: г. Калуга,  ул. М. Жукова, д. 52</t>
  </si>
  <si>
    <t>Замена коренного крана и врезки на системе ХВС в квартире №1 МЖД по адресу: г. Калуга,  ул. М. Горького, д. 4/26</t>
  </si>
  <si>
    <t>Замена сливных кранов на радиаторе системы ЦО в квартире №35  МЖД по адресу: г. Калуга,  ул. М. Жукова, д. 13</t>
  </si>
  <si>
    <t>Замена стояка системы ХВС от техподполья и в квартирах №21-37 МЖД по адресу: г. Калуга,  ул. Болотникова, д. 20</t>
  </si>
  <si>
    <t>Ремонт порога 3-го подъезда</t>
  </si>
  <si>
    <t>Акт вып раб от 13.06.18</t>
  </si>
  <si>
    <t>Прот об соб № 6 от 30.05.18</t>
  </si>
  <si>
    <t>За счет провайдеров</t>
  </si>
  <si>
    <t>Акт вып работ от    .07.2021г 
Заседание совета МКД №1 от 24.05.2021 г</t>
  </si>
  <si>
    <t>Начальная сумма была 95782,19 руб.</t>
  </si>
  <si>
    <t>Акт вып работ от    01.07.2021г 
Протокол №6 от 30.05.2018 г</t>
  </si>
  <si>
    <t>Начальная сумма была 99 556 руб.</t>
  </si>
  <si>
    <t>Акт вып работ от    15.07.2021г Предписание ГЖИ КО  №579 от 27.04.2021 г</t>
  </si>
  <si>
    <t>№ДВК/120   
от    26.07.2021г</t>
  </si>
  <si>
    <t>Прочистка вентканала по стояку в квартире № 21</t>
  </si>
  <si>
    <t>Ав акт и акт вып работ от    26.07.2021г</t>
  </si>
  <si>
    <t xml:space="preserve"> Ав акт и акт вып работ от    30.07.2021г</t>
  </si>
  <si>
    <t xml:space="preserve"> Замена участка трубопровода канализации в квартире №8</t>
  </si>
  <si>
    <t>Замена участка подводки к радиатору на системе ЦО в квартире № 57</t>
  </si>
  <si>
    <t xml:space="preserve"> Замена участка трубопровода канализации в квартире №8 МЖД по адресу: г. Калуга,  ул. М. Жукова, д. 31</t>
  </si>
  <si>
    <t>Замена участка подводки к радиатору на системе ЦО в квартире № 57 МЖД по адресу: г. Калуга,  ул. Болотникова, д. 22</t>
  </si>
  <si>
    <t>Побелка  стен и потолка на пятом этаже первого подъезда</t>
  </si>
  <si>
    <t>Акт вып работ от    06.08.2021г Предписание ГЖИ КО  №1050 от 14.07.2021 г</t>
  </si>
  <si>
    <t>Акт вып работ от    16.08.2021г Предписание ГЖИ КО  №664 от 25.05.2021 г</t>
  </si>
  <si>
    <t xml:space="preserve">Восстановление железобетонного козырька лоджии (в зале) квартиры №31 </t>
  </si>
  <si>
    <t>Восстановление железобетонного козырька лоджии (в зале) квартиры №31  МЖД по адресу: г. Калуга,  ул. Чижевского, д. 25</t>
  </si>
  <si>
    <t xml:space="preserve">Частичный ремонт штукатурно-окрасочного слоя стен, ремонт бетонного слоя пола лестничных клеток и ступеней лестничного марша в подъезде №3 </t>
  </si>
  <si>
    <t>Акт вып работ от    20.07.2021г</t>
  </si>
  <si>
    <t>№76/21   
от    19.07.2021г</t>
  </si>
  <si>
    <t>ИП Даничев В. Д.</t>
  </si>
  <si>
    <t>Проведение общих дезинфицирующих работ МОП</t>
  </si>
  <si>
    <t>ул. Константиновых  д. 9, к.1</t>
  </si>
  <si>
    <t xml:space="preserve"> Ав акт и акт вып работ от    04.08.2021г</t>
  </si>
  <si>
    <t xml:space="preserve"> Ав акт и акт вып работ от    06.08.2021г</t>
  </si>
  <si>
    <t>Ремонт кровли над  кухней  и  системой газовентканалов  квартиры  №19</t>
  </si>
  <si>
    <t xml:space="preserve">Ремонт  кровли над кухней и большой комнатой  квартиры  №18 </t>
  </si>
  <si>
    <t>Акт вып работ от    23.08.2021г Предписание ГЖИ  №579  от  27.04.2021 г</t>
  </si>
  <si>
    <t xml:space="preserve"> Ав акт и акт вып работ от    18.08.2021г</t>
  </si>
  <si>
    <t xml:space="preserve"> Ав акт и акт вып работ от    31.08.2021г</t>
  </si>
  <si>
    <t>ООО "ЭнергоАльянс"</t>
  </si>
  <si>
    <t xml:space="preserve">Акт вып работ от    30.08.2021г </t>
  </si>
  <si>
    <t>№ б/н  
от    10.08.2021г</t>
  </si>
  <si>
    <t>Выполнение электромонтажных работ в МЖД</t>
  </si>
  <si>
    <t>Замена участка стояка канализации и врезки на системе ХВС в квартире №51</t>
  </si>
  <si>
    <t>Опиловка, снос и вывоз аварийных деревьев в количестве 2 шт. расположенных на придомовой территории</t>
  </si>
  <si>
    <t xml:space="preserve"> Замена коренного крана системы ХВС в квартире №2</t>
  </si>
  <si>
    <t>Замена радиатора системы ЦО в квартире №50</t>
  </si>
  <si>
    <t xml:space="preserve">Акт вып работ от    23.08.2021г </t>
  </si>
  <si>
    <t xml:space="preserve">Восстановление освещения над входом подъезда №3 </t>
  </si>
  <si>
    <t xml:space="preserve">Замена участка стояка системы ЦО </t>
  </si>
  <si>
    <t>Замена участка трубопровода  системы ЦО на чердаке и в подвале</t>
  </si>
  <si>
    <t>Замена участка стояка канализации и врезки на системе ХВС в квартире №51 МЖД по адресу: г. Калуга,  ул. Баррикад, д. 139</t>
  </si>
  <si>
    <t>Опиловка, снос и вывоз аварийных деревьев в количестве 2 шт. расположенных на придомовой территории МЖД по адресу: г. Калуга,  ул. Чижевского, д. 24</t>
  </si>
  <si>
    <t>Побелка  стен и потолка на пятом этаже первого подъезда МЖД по адресу: г. Калуга,  ул. Чехова, д. 3</t>
  </si>
  <si>
    <t>Частичный ремонт штукатурно-окрасочного слоя стен, ремонт бетонного слоя пола лестничных клеток и ступеней лестничного марша в подъезде №3  МЖД по адресу: г. Калуга,  ул. М. Жукова, д. 13</t>
  </si>
  <si>
    <t xml:space="preserve"> Замена коренного крана системы ХВС в квартире №2 МЖД по адресу: г. Калуга,  ул. Болотникова, д. 20</t>
  </si>
  <si>
    <t>Замена радиатора системы ЦО в квартире №50 МЖД по адресу: г. Калуга,  ул. М. Жукова, д. 13, к.1</t>
  </si>
  <si>
    <t>Ремонт  кровли над кухней и большой комнатой  квартиры  №18  МЖД по адресу: г. Калуга,  ул. Болотникова, д. 17</t>
  </si>
  <si>
    <t>Ремонт кровли над  кухней  и  системой газовентканалов  квартиры  №19 МЖД по адресу: г. Калуга,  ул. Болотникова, д. 17</t>
  </si>
  <si>
    <t>Восстановление освещения над входом подъезда №3  МЖД по адресу: г. Калуга,  ул. М. Горького, д. 8</t>
  </si>
  <si>
    <t>Замена участка стояка системы ЦО  МЖД по адресу: г. Калуга,  ул. Пролетарская, д. 159</t>
  </si>
  <si>
    <t>Замена участка трубопровода  системы ЦО на чердаке и в подвале МЖД по адресу: г. Калуга,  ул. Болотникова, д. 4</t>
  </si>
  <si>
    <t>Акт вып работ от    15.09.2021г Предписание ГЖИ  №1131/1  от  04.08.2021 г</t>
  </si>
  <si>
    <t xml:space="preserve">Ремонт  кровли над  квартирой  №39 </t>
  </si>
  <si>
    <t>Акт вып работ от    15.09.2021г Предписание ГЖИ  №1029  от  16.07.2021 г</t>
  </si>
  <si>
    <t>Замена оголовка  вентканала  над  квартирой  №37</t>
  </si>
  <si>
    <t>Замена оголовка  вентканала  над  квартирой  №37 МЖД по адресу: г. Калуга,  ул. М. Жукова, д. 37</t>
  </si>
  <si>
    <t>Ремонт  кровли над  квартирой  №39  МЖД по адресу: г. Калуга,  ул. Болотникова, д. 17</t>
  </si>
  <si>
    <t>Опиловка и вывоз аварийных деревьев в количестве 6 шт. расположенных на придомовой территории</t>
  </si>
  <si>
    <t>Опиловка и вывоз аварийных деревьев в количестве 6 шт. расположенных на придомовой территории МЖД по адресу: г. Калуга,  ул. Болотникова, д. 10</t>
  </si>
  <si>
    <t xml:space="preserve"> Ав акт и акт вып работ от    .09.2021г</t>
  </si>
  <si>
    <t xml:space="preserve"> Ав акт и акт вып работ от    07.09.2021г</t>
  </si>
  <si>
    <t xml:space="preserve"> Ав акт и акт вып работ от    14.09.2021г</t>
  </si>
  <si>
    <t xml:space="preserve"> Ав акт и акт вып работ от    21.09.2021г</t>
  </si>
  <si>
    <t xml:space="preserve"> Замена запорной арматуры на  стояках системы ЦО в техподполье</t>
  </si>
  <si>
    <t xml:space="preserve">Замена участка стояка канализации в квартире №65 </t>
  </si>
  <si>
    <t xml:space="preserve">  Ав акт от    08.09.2021г 
акт вып работ от        16.09.2021г</t>
  </si>
  <si>
    <t>Ящики почт</t>
  </si>
  <si>
    <t>Акт вып работ от    25.09.2021г</t>
  </si>
  <si>
    <t xml:space="preserve">Восстановление кровельного покрытия железобетонного козырька лоджии (в зале) квартиры №32 </t>
  </si>
  <si>
    <t>Восстановление кровельного покрытия железобетонного козырька лоджии (в зале) квартиры №32  МЖД по адресу: г. Калуга,  ул. Чижевского, д. 25</t>
  </si>
  <si>
    <t>Ремонт  кровли над  квартирой  №39</t>
  </si>
  <si>
    <t>Ремонт  кровли над  квартирой  №38</t>
  </si>
  <si>
    <t>Ремонт  кровли над  квартирой  №39 МЖД по адресу: г. Калуга,  ул. Болотникова, д. 17</t>
  </si>
  <si>
    <t>Ремонт  кровли над  квартирой  №38 МЖД по адресу: г. Калуга,  ул. Болотникова, д. 17</t>
  </si>
  <si>
    <t>Акт вып работ от    23.09.2021г Предписание ГЖИ КО  №579 от 27.04.2021 г</t>
  </si>
  <si>
    <t>Замена почтовых ящиков в подъездах №№1, 2. Снятие и установка почтовых ящиков в подъезде №3 при проведении косметического ремонта в подъезде.</t>
  </si>
  <si>
    <t>Замена почтовых ящиков в подъездах №№1, 2. Снятие и установка почтовых ящиков в подъезде №3 при проведении косметического ремонта в подъезде. МЖД по адресу: г. Калуга,  ул. Болотникова, д. 17</t>
  </si>
  <si>
    <t xml:space="preserve"> Ав акт и акт вып работ от    02.09.2021г</t>
  </si>
  <si>
    <t xml:space="preserve"> Ав акт и акт вып работ от    15.09.2021г</t>
  </si>
  <si>
    <t xml:space="preserve"> Ав акт и акт вып работ от    22.09.2021г</t>
  </si>
  <si>
    <t xml:space="preserve"> Ав акт и акт вып работ от    23.09.2021г</t>
  </si>
  <si>
    <t xml:space="preserve"> Ав акт и акт вып работ от    24.09.2021г</t>
  </si>
  <si>
    <t xml:space="preserve"> Ав акт и акт вып работ от    25.09.2021г</t>
  </si>
  <si>
    <t xml:space="preserve"> Ав акт и акт вып работ от    28.09.2021г</t>
  </si>
  <si>
    <t xml:space="preserve"> Ав акт и акт вып работ от    30.09.2021г</t>
  </si>
  <si>
    <t>Акт вып работ от    15.09.2021г Предписание ГЖИ КО  №1131/1 от 04.08.2021 г</t>
  </si>
  <si>
    <t xml:space="preserve">Акт вып работ от    15.09.2021г </t>
  </si>
  <si>
    <t>Акт вып работ от    15.09.2021г Предписание ГЖИ КО  №1029 от 16.07.2021 г</t>
  </si>
  <si>
    <t>Замена оголовка вентканала над  квартирой  №37</t>
  </si>
  <si>
    <t xml:space="preserve"> Замена участка стояка канализации в квартире №51 и техподполье</t>
  </si>
  <si>
    <t>Замена участка трубопровода  системы ЦО на вводе. Замена участка лежака системы ЦО</t>
  </si>
  <si>
    <t xml:space="preserve"> Замена участка стояка канализации в квартире №12</t>
  </si>
  <si>
    <t>Замена участка стояка канализации и участка стояка системы ХВС в квартире №17</t>
  </si>
  <si>
    <t xml:space="preserve">Замена участка лежака системы ЦО </t>
  </si>
  <si>
    <t>Замена участка трубопровода  системы ЦО  в техподполье</t>
  </si>
  <si>
    <t xml:space="preserve">Замена сливных кранов на радиаторах системы ЦО в квартире №15 </t>
  </si>
  <si>
    <t xml:space="preserve"> Замена участка трубопровода на стояке  системы ЦО в подвале</t>
  </si>
  <si>
    <t xml:space="preserve">Замена участка подводки к радиатору на системе ЦО в квартире №85 </t>
  </si>
  <si>
    <t xml:space="preserve">Замена подводки к полотенцесушителю системы ЦО в квартире №19 </t>
  </si>
  <si>
    <t xml:space="preserve"> Замена участка трубопровода на стояке  системы ХВС в подвале по кв.№22-23. Замена участка трубопровода и запорной арматуры на вводе системы ХВС.</t>
  </si>
  <si>
    <t>Замена участка трубопровода перед  полотенцесушителем системы ЦО в квартире № 38</t>
  </si>
  <si>
    <t xml:space="preserve">Замена участка подводки к радиатору на системе ЦО в квартире №26 </t>
  </si>
  <si>
    <t xml:space="preserve"> Замена радиаторов на системе ЦО  в квартире №6</t>
  </si>
  <si>
    <t xml:space="preserve"> Замена участка стояка канализации в квартире №51 и техподполье МЖД по адресу: г. Калуга,  ул. Ф. Энгельса, д. 9</t>
  </si>
  <si>
    <t>Замена участка трубопровода  системы ЦО на вводе. Замена участка лежака системы ЦО МЖД по адресу: г. Калуга,  ул. Чехова, д. 3</t>
  </si>
  <si>
    <t xml:space="preserve"> Замена радиаторов на системе ЦО  в квартире №6 МЖД по адресу: г. Калуга,  ул. М. Жукова, д. 13</t>
  </si>
  <si>
    <t xml:space="preserve"> Замена запорной арматуры на  стояках системы ЦО в техподполье МЖД по адресу: г. Калуга,  ул. Чижевского, д. 25</t>
  </si>
  <si>
    <t xml:space="preserve"> Замена участка стояка канализации в квартире №12 МЖД по адресу: г. Калуга,  ул. М. Жукова, д. 31</t>
  </si>
  <si>
    <t>Замена участка стояка канализации в квартире №65  МЖД по адресу: г. Калуга,  ул. Чижевского, д. 25</t>
  </si>
  <si>
    <t>Замена участка стояка канализации и участка стояка системы ХВС в квартире №17 МЖД по адресу: г. Калуга,  ул. Баррикад, д. 155</t>
  </si>
  <si>
    <t xml:space="preserve">Замена участка лежака системы ЦО  МЖД по адресу: г. Калуга,  ул. М. Горького, д. 7, к.1 </t>
  </si>
  <si>
    <t>Замена участка трубопровода  системы ЦО  в техподполье МЖД по адресу: г. Калуга,  ул. Чижевского, д. 21</t>
  </si>
  <si>
    <t>Замена участка трубопровода  системы ЦО в подвале МЖД по адресу: г. Калуга,  ул. Чижевского, д. 25</t>
  </si>
  <si>
    <t xml:space="preserve"> Замена участка трубопровода  системы ЦО в подвале МЖД по адресу: г. Калуга,  ул. М. Жукова, д. 13, к.1</t>
  </si>
  <si>
    <t>Замена сливных кранов на радиаторах системы ЦО в квартире №15  МЖД по адресу: г. Калуга,  ул. Баррикад, д. 139</t>
  </si>
  <si>
    <t xml:space="preserve"> Замена участка трубопровода на стояке  системы ЦО в подвале МЖД по адресу: г. Калуга,  ул. Болотникова, д. 13</t>
  </si>
  <si>
    <t>Замена участка подводки к радиатору на системе ЦО в квартире №85  МЖД по адресу: г. Калуга,  ул. Болотникова, д. 9/17</t>
  </si>
  <si>
    <t>Замена подводки к полотенцесушителю системы ЦО в квартире №19  МЖД по адресу: г. Калуга,  ул. М. Горького, д. 4/26</t>
  </si>
  <si>
    <t xml:space="preserve"> Замена участка трубопровода  системы ХВС в подвале МЖД по адресу: г. Калуга,  ул. Болотникова, д. 13</t>
  </si>
  <si>
    <t xml:space="preserve"> Замена участка трубопровода на стояке  системы ХВС в подвале по кв.№22-23. Замена участка трубопровода и запорной арматуры на вводе системы ХВС. МЖД по адресу: г. Калуга,  ул. Чехова, д. 13</t>
  </si>
  <si>
    <t>Замена участка трубопровода перед  полотенцесушителем системы ЦО в квартире № 38 МЖД по адресу: г. Калуга,  ул. Болотникова, д. 9/17</t>
  </si>
  <si>
    <t>Замена участка подводки к радиатору на системе ЦО в квартире №26  МЖД по адресу: г. Калуга,  ул. Ф. Энгельса, д. 9</t>
  </si>
  <si>
    <t>Замена участка трубопровода  системы ЦО в подвале МЖД по адресу: г. Калуга,  ул. Пролетарская, д. 163</t>
  </si>
  <si>
    <t>Замена оголовка вентканала над  квартирой  №37 МЖД по адресу: г. Калуга,  ул. М. Жукова, д. 37</t>
  </si>
  <si>
    <t>ООО   "Калугалифтремстрой"</t>
  </si>
  <si>
    <t>Ремонт створок дверей кабины лифта в подъезде №1</t>
  </si>
  <si>
    <t>Комплекс работ по ремонту подъездов №№ 1-3</t>
  </si>
  <si>
    <t>№152-130/кр/21   
от  10.09.2021г</t>
  </si>
  <si>
    <t>№ 25-2021   
от    04.08.2021г</t>
  </si>
  <si>
    <t xml:space="preserve">Акт вып работ от    06.09.2021г </t>
  </si>
  <si>
    <t xml:space="preserve">Акт вып работ от    08.09.2021г </t>
  </si>
  <si>
    <t>№01/21   
от  08.07.2021г</t>
  </si>
  <si>
    <t>Проведение дезинсекции подвала и подъездов</t>
  </si>
  <si>
    <t>Проведение дезинсекции подвала и подъезда №4</t>
  </si>
  <si>
    <t>Акт вып работ от    07.10.2021г Предостережение ГЖИ  №165  от  04.08.2021 г</t>
  </si>
  <si>
    <t>Замена радиаторов на системе ЦО в двух комнатах  квартиры №43</t>
  </si>
  <si>
    <t>Замена радиаторов на системе ЦО в двух комнатах  квартиры №43 МЖД по адресу: г. Калуга,  ул. Чижевского, д. 25</t>
  </si>
  <si>
    <t>В том числе</t>
  </si>
  <si>
    <t>Вышка</t>
  </si>
  <si>
    <t>Материалы август</t>
  </si>
  <si>
    <t>герметик</t>
  </si>
  <si>
    <t>лист 1,25*2</t>
  </si>
  <si>
    <t>М/черепица с упаковкой</t>
  </si>
  <si>
    <t>Материалы сентябрь</t>
  </si>
  <si>
    <t>лист 1,25*2,5</t>
  </si>
  <si>
    <t>Материалы август и сентябрь</t>
  </si>
  <si>
    <t>Разница</t>
  </si>
  <si>
    <t>Установка шаровых кранов на системе ЦО с заменой участка трубопровода</t>
  </si>
  <si>
    <t xml:space="preserve">Установка шаровых кранов на системе ЦО с заменой участка трубопровода МЖД по адресу: г. Калуга,  ул. М. Горького, д. 3, к.1 </t>
  </si>
  <si>
    <t xml:space="preserve"> Замена участка трубопровода  системы ЦО в подвале, установка крана Маевского в кв. №15</t>
  </si>
  <si>
    <t xml:space="preserve"> Замена участка трубопровода  системы ЦО в подвале, установка крана Маевского в кв. №15 МЖД по адресу: г. Калуга,  ул. Чижевского, д. 24</t>
  </si>
  <si>
    <t>Замена участка стояка системы ХВС в подвале</t>
  </si>
  <si>
    <t>Замена участка стояка системы ХВС в подвале МЖД по адресу: г. Калуга,  ул. М. Жукова, д. 11</t>
  </si>
  <si>
    <t xml:space="preserve"> Ав акт и акт вып работ от    04.10.2021г</t>
  </si>
  <si>
    <t xml:space="preserve"> Ав акт и акт вып работ от    05.10.2021г</t>
  </si>
  <si>
    <t xml:space="preserve"> Ав акт и акт вып работ от    07.10.2021г</t>
  </si>
  <si>
    <t xml:space="preserve"> Ав акт и акт вып работ от    08.10.2021г</t>
  </si>
  <si>
    <t xml:space="preserve"> Ав акт и акт вып работ от    13.10.2021г</t>
  </si>
  <si>
    <t xml:space="preserve"> Ав акт и акт вып работ от    14.10.2021г</t>
  </si>
  <si>
    <t xml:space="preserve"> Ав акт и акт вып работ от    18.10.2021г</t>
  </si>
  <si>
    <t xml:space="preserve"> Ав акт и акт вып работ от    25.10.2021г</t>
  </si>
  <si>
    <t xml:space="preserve"> Ав акт и акт вып работ от    26.10.2021г</t>
  </si>
  <si>
    <t xml:space="preserve"> Акт вып работ от    26.10.2021г</t>
  </si>
  <si>
    <t>Замена задвижки на системе ЦО в техподполье</t>
  </si>
  <si>
    <t>Замена участка стояка канализации в квартире №9</t>
  </si>
  <si>
    <t>Замена участка трубопровода  системы ЦО в техподполье</t>
  </si>
  <si>
    <t>Замена участка трубопровода  системы ЦО в техподполье. Замена сливных кранов на радиаторе системы ЦО в квартире №14</t>
  </si>
  <si>
    <t>Замена сливных кранов на радиаторах системы ЦО в квартире №37</t>
  </si>
  <si>
    <t>№307   
от    15.09.2021г</t>
  </si>
  <si>
    <t>Герметизация межпанельных швов в районе квартиры №27</t>
  </si>
  <si>
    <t>№308   
от    15.09.2021г</t>
  </si>
  <si>
    <t>Герметизация межпанельных швов в районе квартиры №60</t>
  </si>
  <si>
    <t>Герметизация межпанельных швов в районе квартиры №27 МЖД по адресу: г. Калуга,  ул. Болотникова, д. 14, к.1</t>
  </si>
  <si>
    <t>Герметизация межпанельных швов в районе квартиры №60 МЖД по адресу: г. Калуга,  ул. М. Жукова, д. 45</t>
  </si>
  <si>
    <t>№ 10   
от    15.06.2021г</t>
  </si>
  <si>
    <t>Замена участка трубопровода системы ХВС и участка трубопровода канализации в подвале</t>
  </si>
  <si>
    <t xml:space="preserve">Замена сливного крана на радиаторе системы ЦО в квартире №24 </t>
  </si>
  <si>
    <t xml:space="preserve"> Замена участка стояка канализации в квартире №5</t>
  </si>
  <si>
    <t>Замена п/сушителя и участка стояка с подводкой к п/сушителю системы ЦО в квартире №№59, 55</t>
  </si>
  <si>
    <t>Замена участка трубопровода  системы ГВС в нежилом помещении №36</t>
  </si>
  <si>
    <t xml:space="preserve"> Замена коренного крана системы ГВС и ХВС в квартире №13</t>
  </si>
  <si>
    <t>Замена участка стояка на системе ГВС в квартире № 37</t>
  </si>
  <si>
    <t xml:space="preserve"> Ав акт и акт вып работ от    29.10.2021г</t>
  </si>
  <si>
    <t xml:space="preserve"> Замена участка стояка п/сушителя на системе ЦО в квартире №20 </t>
  </si>
  <si>
    <t xml:space="preserve"> Устранение переустройства системы ЦО и устранение утечки теплоносителя на стояке п/сушителя системы ЦО в квартире №12</t>
  </si>
  <si>
    <t>Акт вып работ от    20.09.2021г Протокол заседания совета МЖД №1 от 24.05.2021г</t>
  </si>
  <si>
    <t>Замена блока питания МастерФлоу 5.2.1 (включая его стоимость)</t>
  </si>
  <si>
    <t>Акт вып работ от    30.07.2021г  
Уведомление от МУП "КТС"</t>
  </si>
  <si>
    <t>№42   
от    23.06.2021г</t>
  </si>
  <si>
    <t>№43   
от    23.06.2021г</t>
  </si>
  <si>
    <t>№44   
от    23.06.2021г</t>
  </si>
  <si>
    <t>№45   
от    23.06.2021г</t>
  </si>
  <si>
    <t>Услуги по поверке средств измерения</t>
  </si>
  <si>
    <t>Замена участка трубопровода  системы ЦО в подвале МЖД по адресу: г. Калуга,  ул. М. Жукова, д. 11</t>
  </si>
  <si>
    <t>Замена задвижки на системе ЦО в техподполье МЖД по адресу: г. Калуга,  ул. М. Жукова, д. 50</t>
  </si>
  <si>
    <t>Замена участка стояка канализации в квартире №9 МЖД по адресу: г. Калуга,  ул. М. Жукова, д. 13, к.1</t>
  </si>
  <si>
    <t>Замена участка трубопровода  системы ЦО в техподполье. Замена сливных кранов на радиаторе системы ЦО в квартире №14 МЖД по адресу: г. Калуга,  ул. Баррикад, д. 161</t>
  </si>
  <si>
    <t>Замена сливных кранов на радиаторах системы ЦО в квартире №37 МЖД по адресу: г. Калуга,  ул. М. Жукова, д. 11</t>
  </si>
  <si>
    <t>Замена участка трубопровода  системы ЦО в техподполье МЖД по адресу: г. Калуга,  ул. Чижевского, д. 25</t>
  </si>
  <si>
    <t>Замена участка трубопровода системы ХВС и участка трубопровода канализации в подвале МЖД по адресу: г. Калуга,  ул. М. Жукова, д. 13, к.1</t>
  </si>
  <si>
    <t>Замена сливного крана на радиаторе системы ЦО в квартире №24  МЖД по адресу: г. Калуга,  ул. Болотникова, д. 13</t>
  </si>
  <si>
    <t xml:space="preserve"> Замена участка стояка канализации в квартире №5 МЖД по адресу: г. Калуга,  ул. Болотникова, д. 10</t>
  </si>
  <si>
    <t>Замена п/сушителя и участка стояка с подводкой к п/сушителю системы ЦО в квартире №№59, 55 МЖД по адресу: г. Калуга,  ул. Болотникова, д. 4</t>
  </si>
  <si>
    <t>Замена участка трубопровода  системы ГВС в нежилом помещении №36 МЖД по адресу: г. Калуга,  ул. Чижевского, д. 25</t>
  </si>
  <si>
    <t xml:space="preserve"> Замена коренного крана системы ГВС и ХВС в квартире №13 МЖД по адресу: г. Калуга,  ул. М. Жукова, д. 52</t>
  </si>
  <si>
    <t>Замена участка стояка на системе ГВС в квартире № 37 МЖД по адресу: г. Калуга,  ул. Чехова, д. 11</t>
  </si>
  <si>
    <t xml:space="preserve"> Устранение переустройства системы ЦО и устранение утечки теплоносителя на стояке п/сушителя системы ЦО в квартире №12 МЖД по адресу: г. Калуга,  ул. М. Жукова, д. 31</t>
  </si>
  <si>
    <t xml:space="preserve"> Замена участка стояка п/сушителя на системе ЦО в квартире №20  МЖД по адресу: г. Калуга,  ул. Болотникова, д. 9/17</t>
  </si>
  <si>
    <t>Замена участка стояка системы ГВС в квартире №57</t>
  </si>
  <si>
    <t>№1/10   
от    11.10.2021г</t>
  </si>
  <si>
    <t>№48   
от    10.11.2021г</t>
  </si>
  <si>
    <t>Акт вып работ от    10.11.2021г 
Протокол №1 Заседания совета МКД от 04.10.2021 г</t>
  </si>
  <si>
    <t>Ремонт  межпанельных швов (189 м) на фасаде МКД</t>
  </si>
  <si>
    <t>Ремонт порога с устройством перил в подъезде №2</t>
  </si>
  <si>
    <t xml:space="preserve"> Ав акт от    03.11.2021г 
акт вып работ от    25.11.2021г</t>
  </si>
  <si>
    <t xml:space="preserve"> Ав акт и акт вып работ от    08.11.2021г</t>
  </si>
  <si>
    <t xml:space="preserve"> Ав акт и акт вып работ от    11.11.2021г</t>
  </si>
  <si>
    <t xml:space="preserve"> Ав акт и акт вып работ от    16.11.2021г</t>
  </si>
  <si>
    <t xml:space="preserve"> Ав акт и акт вып работ от    22.11.2021г</t>
  </si>
  <si>
    <t xml:space="preserve">Замена участка подводки к п/сушителю системы ЦО в квартире №92 </t>
  </si>
  <si>
    <t xml:space="preserve"> Замена участка трубопровода  системы ЦО в квартире №37</t>
  </si>
  <si>
    <t>Замена участка стояка и подводки к п/сушителю системы ЦО в квартире №3</t>
  </si>
  <si>
    <t>Восстановление щита освещения (замена автоматических выключателей и проводов)</t>
  </si>
  <si>
    <t>Работы по открытию козырька лоджии квартиры №44</t>
  </si>
  <si>
    <t xml:space="preserve">Замена стояка системы ХВС в квартирах №№ 4, 8, 12, 16, 20 </t>
  </si>
  <si>
    <t xml:space="preserve">Установка резьбы и воздухотводчика на участке подводки к п/сушителю системы ГВС в квартире №68 </t>
  </si>
  <si>
    <t xml:space="preserve">Замена кранов на  стояках системы ЦО в подвале </t>
  </si>
  <si>
    <t>Замена участка стояка и подводки к п/сушителю системы ЦО в квартире № 50</t>
  </si>
  <si>
    <t xml:space="preserve"> Ав акт и акт вып работ от    25.11.2021г</t>
  </si>
  <si>
    <t xml:space="preserve"> Ав акт и акт вып работ от    26.11.2021г</t>
  </si>
  <si>
    <t xml:space="preserve"> Ав акт и акт вып работ от    29.11.2021г</t>
  </si>
  <si>
    <t>Акт вып работ от    26.11.2021г</t>
  </si>
  <si>
    <t>Количественный химический анализ воды (определение источника)</t>
  </si>
  <si>
    <t>ООО "Управление проектами"</t>
  </si>
  <si>
    <t xml:space="preserve"> Замена коренного крана системы ГВС в квартире № 34</t>
  </si>
  <si>
    <t xml:space="preserve">Замена участка трубопровода  системы ГВС в техподполье </t>
  </si>
  <si>
    <t>Замена участка стояка системы ХВС в квартире №№ 53, 57</t>
  </si>
  <si>
    <t>Замена участка стояка и подводки к п/сушителю системы ЦО в квартире № 11</t>
  </si>
  <si>
    <t>Замена участка подводки к п/сушителю системы ЦО в квартире №92  МЖД по адресу: г. Калуга,  ул. Пролетарская, д. 159</t>
  </si>
  <si>
    <t xml:space="preserve"> Замена участка трубопровода  системы ЦО в квартире №37 МЖД по адресу: г. Калуга,  ул. Чехова, д. 3</t>
  </si>
  <si>
    <t xml:space="preserve">Замена участка стояка и подводки к п/сушителю системы ЦО в квартире №3 МЖД по адресу: г. Калуга,  ул. Константиновых, д. 9, к.1 </t>
  </si>
  <si>
    <t>Восстановление щита освещения (замена автоматических выключателей и проводов) МЖД по адресу: г. Калуга,  ул. М. Жукова, д. 52</t>
  </si>
  <si>
    <t>Работы по открытию козырька лоджии квартиры №44 МЖД по адресу: г. Калуга,  ул. Баррикад, д. 139</t>
  </si>
  <si>
    <t>Замена стояка системы ХВС в квартирах №№ 4, 8, 12, 16, 20  МЖД по адресу: г. Калуга,  ул. М. Жукова, д. 11</t>
  </si>
  <si>
    <t>Установка резьбы и воздухотводчика на участке подводки к п/сушителю системы ГВС в квартире №68  МЖД по адресу: г. Калуга,  ул. Чижевского, д. 25</t>
  </si>
  <si>
    <t xml:space="preserve">Замена кранов на  стояках системы ЦО в подвале  МЖД по адресу: г. Калуга,  ул. М. Горького, д. 3, к.1 </t>
  </si>
  <si>
    <t>Замена участка стояка и подводки к п/сушителю системы ЦО в квартире № 50 МЖД по адресу: г. Калуга,  ул. М. Жукова, д. 13, к.1</t>
  </si>
  <si>
    <t>Замена участка стояка и подводки к п/сушителю системы ЦО в квартире № 11 МЖД по адресу: г. Калуга,  ул. Болотникова, д. 10а</t>
  </si>
  <si>
    <t xml:space="preserve"> Замена коренного крана системы ГВС в квартире № 34 МЖД по адресу: г. Калуга,  ул. Чижевского, д. 25</t>
  </si>
  <si>
    <t>Замена участка трубопровода  системы ГВС в техподполье  МЖД по адресу: г. Калуга,  ул. Чижевского, д. 25</t>
  </si>
  <si>
    <t>Замена участка стояка системы ХВС в квартире №№ 53, 57 МЖД по адресу: г. Калуга,  ул. Пролетарская, д. 161</t>
  </si>
  <si>
    <t>Гидроизоляция фундамента  в месте расположения ввода системы ЦО (с использованием  гидропломбы)</t>
  </si>
  <si>
    <t>Гидроизоляция фундамента  в месте расположения ввода системы ЦО (с использованием  гидропломбы) МЖД по адресу: г. Калуга,  ул. Чехова, д. 3</t>
  </si>
  <si>
    <t xml:space="preserve">  Ав акт от    17.11.2021г 
акт вып работ от        18.11.2021г</t>
  </si>
  <si>
    <t xml:space="preserve"> Ав акт и акт вып работ от    .12.2021г</t>
  </si>
  <si>
    <t>№   
от    .12.2021г</t>
  </si>
  <si>
    <t xml:space="preserve"> Ав акт и акт вып работ от    01.12.2021г</t>
  </si>
  <si>
    <t xml:space="preserve"> Ав акт и акт вып работ от    09.12.2021г</t>
  </si>
  <si>
    <t xml:space="preserve">Замена участка подводки к п/сушителю системы ЦО в квартире №9 </t>
  </si>
  <si>
    <t xml:space="preserve">Замена участка стояка на системе ГВС, участка стояка канализации в подвале и квартирах №№ 4, 6  </t>
  </si>
  <si>
    <t>Замена участка стояка системы ЦО в квартире № 47</t>
  </si>
  <si>
    <t>Замена участка подводки к п/сушителю системы ЦО в квартире №9  МЖД по адресу: г. Калуга,  ул. Болотникова, д. 13</t>
  </si>
  <si>
    <t>Замена участка стояка на системе ГВС, участка стояка канализации в подвале и квартирах №№ 4, 6   МЖД по адресу: г. Калуга,  ул. Баррикад, д. 139</t>
  </si>
  <si>
    <t>Замена участка стояка системы ЦО в квартире № 47 МЖД по адресу: г. Калуга,  ул. М. Жукова, д. 50</t>
  </si>
  <si>
    <t xml:space="preserve"> Ав акт и акт вып работ от   13.12.2021г</t>
  </si>
  <si>
    <t xml:space="preserve"> Ав акт и акт вып работ от   14.12.2021г</t>
  </si>
  <si>
    <t>Замена участка трубопровода системы ГВС в квартире №52 (п/сушитель)</t>
  </si>
  <si>
    <t>Замена участка трубопровода системы ГВС в квартире №60</t>
  </si>
  <si>
    <t xml:space="preserve">Замена кранов к п/сушителю системы ЦО в квартире №23 </t>
  </si>
  <si>
    <t>Замена участка трубопровода системы ГВС в квартире №52 (п/сушитель) МЖД по адресу: г. Калуга,  ул. Чижевского, д. 25</t>
  </si>
  <si>
    <t>Замена участка трубопровода системы ГВС в квартире №60 МЖД по адресу: г. Калуга,  ул. Чижевского, д. 25</t>
  </si>
  <si>
    <t>Замена кранов к п/сушителю системы ЦО в квартире №23  МЖД по адресу: г. Калуга,  ул. Болотникова, д. 17</t>
  </si>
  <si>
    <t xml:space="preserve"> Ав акт и акт вып работ от    15.12.2021г</t>
  </si>
  <si>
    <t xml:space="preserve"> Ав акт и акт вып работ от    16.12.2021г</t>
  </si>
  <si>
    <t xml:space="preserve"> Ав акт и акт вып работ от    17.12.2021г</t>
  </si>
  <si>
    <t xml:space="preserve"> Ав акт и акт вып работ от    21.12.2021г</t>
  </si>
  <si>
    <t>Замена участка трубопровода системы ГВС в квартире №37</t>
  </si>
  <si>
    <t xml:space="preserve">Замена подводки к радиатору системы ЦО в квартире №9  </t>
  </si>
  <si>
    <t xml:space="preserve">Замена участка трубопровода системы ГВС в квартире №№64, 68 </t>
  </si>
  <si>
    <t>Замена подводки к радиатору системы ЦО в квартире №23</t>
  </si>
  <si>
    <t xml:space="preserve"> Ав акт и акт вып работ от    23.12.2021г</t>
  </si>
  <si>
    <t>Остекление оконного блока на лестничной клетке 5 этажа подъезда №1</t>
  </si>
  <si>
    <t>Замена участка трубопровода системы ГВС в квартире №37 МЖД по адресу: г. Калуга,  ул. Чижевского, д. 25</t>
  </si>
  <si>
    <t>Замена подводки к радиатору системы ЦО в квартире №9   МЖД по адресу: г. Калуга,  ул. Болотникова, д. 13</t>
  </si>
  <si>
    <t>Замена участка трубопровода системы ГВС в квартире №№64, 68  МЖД по адресу: г. Калуга,  ул. Чижевского, д. 25</t>
  </si>
  <si>
    <t>Замена подводки к радиатору системы ЦО в квартире №23 МЖД по адресу: г. Калуга,  ул. Болотникова, д. 10а</t>
  </si>
  <si>
    <t>Остекление оконного блока на лестничной клетке 5 этажа подъезда №1 МЖД по адресу: г. Калуга,  ул. Чехова, д. 21</t>
  </si>
  <si>
    <t xml:space="preserve"> Ав акт и акт вып работ от    24.12.2021г</t>
  </si>
  <si>
    <t xml:space="preserve"> Ав акт и акт вып работ от    26.12.2021г</t>
  </si>
  <si>
    <t xml:space="preserve"> Ав акт и акт вып работ от    28.12.2021г</t>
  </si>
  <si>
    <t>Замена участка стояка системы ЦО на л/клетке из техподполья до 6 этажа</t>
  </si>
  <si>
    <t>Замена участка стояка системы ХВС в квартире №№17, 20</t>
  </si>
  <si>
    <t>Замена запорной арматуры и  участка трубопровода системы ХВС в квартире №75</t>
  </si>
  <si>
    <t xml:space="preserve">Замена подводки к радиатору системы ЦО в квартире №4 </t>
  </si>
  <si>
    <t>№ДВК/150   
от    25.11.2021г</t>
  </si>
  <si>
    <t>№ДВК/151   
от    25.11.2021г</t>
  </si>
  <si>
    <t>Прочистка газохода по стояку в квартире №14</t>
  </si>
  <si>
    <t>Прочистка газохода по стояку в квартире №6</t>
  </si>
  <si>
    <t xml:space="preserve">Замена участка трубопровода  системы ЦО в техподполье </t>
  </si>
  <si>
    <t>Замена участка стояка системы ЦО на л/клетке из техподполья до 6 этажа МЖД по адресу: г. Калуга,  ул. Чижевского, д. 25</t>
  </si>
  <si>
    <t>Замена участка стояка системы ХВС в квартире №№17, 20 МЖД по адресу: г. Калуга,  ул. Баррикад, д. 161</t>
  </si>
  <si>
    <t>Замена запорной арматуры и  участка трубопровода системы ХВС в квартире №75 МЖД по адресу: г. Калуга,  ул. Болотникова, д. 10</t>
  </si>
  <si>
    <t>Замена подводки к радиатору системы ЦО в квартире №4  МЖД по адресу: г. Калуга,  ул. Болотникова, д. 10а</t>
  </si>
  <si>
    <t>Замена участка стояка канализации в квартире №9 МЖД по адресу: г. Калуга,  ул. Чехова, д. 21</t>
  </si>
  <si>
    <t>Замена участка трубопровода  системы ЦО в техподполье  МЖД по адресу: г. Калуга,  ул. Баррикад, д. 139</t>
  </si>
  <si>
    <t>Очистка крыши от снега, наледи и сосулек с использованием автовышки</t>
  </si>
  <si>
    <t>Очистка кровли от сосулек и наледи с использованием спецтехники</t>
  </si>
  <si>
    <t>Акт вып работ от    16.12.2021г</t>
  </si>
  <si>
    <t xml:space="preserve"> Ав акт и акт вып работ от    30.12.2021г</t>
  </si>
  <si>
    <t>Очистка кровли от сосулек и наледи с использованием спецтехники МЖД по адресу: г. Калуга,  ул. Баррикад, д. 139</t>
  </si>
  <si>
    <t>Очистка кровли от сосулек и наледи с использованием спецтехники МЖД по адресу: г. Калуга,  ул. Болотникова, д. 7</t>
  </si>
  <si>
    <t xml:space="preserve">Очистка кровли от сосулек и наледи с использованием спецтехники МЖД по адресу: г. Калуга,  ул. М. Горького, д. 7, к.1 </t>
  </si>
  <si>
    <t>Очистка кровли от сосулек и наледи с использованием спецтехники МЖД по адресу: г. Калуга,  ул. М. Горького, д. 5</t>
  </si>
  <si>
    <t xml:space="preserve">Очистка кровли от сосулек и наледи с использованием спецтехники МЖД по адресу: г. Калуга,  ул. Константиновых, д. 9, к.1 </t>
  </si>
  <si>
    <t>Очистка кровли от сосулек и наледи с использованием спецтехники МЖД по адресу: г. Калуга,  ул. М. Жукова, д. 43</t>
  </si>
  <si>
    <t>Очистка кровли от сосулек и наледи с использованием спецтехники МЖД по адресу: г. Калуга,  ул. Болотникова, д. 3</t>
  </si>
  <si>
    <t>Цена 
вышки</t>
  </si>
  <si>
    <t>Общая
длина</t>
  </si>
  <si>
    <t>Цена</t>
  </si>
  <si>
    <t>Время работ.
вышки</t>
  </si>
  <si>
    <t xml:space="preserve"> Ав акт и акт вып работ от    07.01.2022г</t>
  </si>
  <si>
    <t xml:space="preserve"> Ав акт и акт вып работ от    10.01.2022г</t>
  </si>
  <si>
    <t xml:space="preserve"> Ав акт и акт вып работ от    11.01.2022г</t>
  </si>
  <si>
    <t>Замена участка стояка системы ХВС в квартире №75</t>
  </si>
  <si>
    <t>Замена участка стояка системы ХВС  в техподполье</t>
  </si>
  <si>
    <t>Замена подводки к радиатору системы ЦО в квартире №51</t>
  </si>
  <si>
    <t>№349   
от    11.01.2022г</t>
  </si>
  <si>
    <t xml:space="preserve"> Ав акт и акт вып работ от    13.01.2022г</t>
  </si>
  <si>
    <t xml:space="preserve"> Ав акт и акт вып работ от    17.01.2022г</t>
  </si>
  <si>
    <t xml:space="preserve"> Ав акт и акт вып работ от    19.01.2022г</t>
  </si>
  <si>
    <t>Замена коренного крана на системе ХВС  в квартире №16</t>
  </si>
  <si>
    <t>Замена участка трубопровода системы ХВС в квартире №1</t>
  </si>
  <si>
    <t xml:space="preserve">Утепление участка трубопровода в подвале </t>
  </si>
  <si>
    <t>Замена фланцев (2 шт.) на системе ХВС</t>
  </si>
  <si>
    <t>Замена участка стояка системы ХВС в квартире №75 МЖД по адресу: г. Калуга,  ул. Болотникова, д. 10</t>
  </si>
  <si>
    <t>Замена участка стояка системы ХВС  в техподполье МЖД по адресу: г. Калуга,  ул. Пролетарская, д. 159</t>
  </si>
  <si>
    <t>Замена подводки к радиатору системы ЦО в квартире №51 МЖД по адресу: г. Калуга,  ул. Болотникова, д. 4</t>
  </si>
  <si>
    <t>Замена коренного крана на системе ХВС  в квартире №16 МЖД по адресу: г. Калуга,  ул. М. Жукова, д. 11, к.1</t>
  </si>
  <si>
    <t>Замена участка трубопровода системы ХВС в квартире №1 МЖД по адресу: г. Калуга,  ул. Баррикад, д. 139</t>
  </si>
  <si>
    <t xml:space="preserve">Утепление участка трубопровода в подвале  МЖД по адресу: г. Калуга,  ул. М. Горького, д. 3, к.1 </t>
  </si>
  <si>
    <t>Замена фланцев (2 шт.) на системе ХВС МЖД по адресу: г. Калуга,  ул. М. Жукова, д. 52</t>
  </si>
  <si>
    <t xml:space="preserve"> Ав акт и акт вып работ от    20.01.2022г</t>
  </si>
  <si>
    <t>Остекление оконных рам на лестничной клетке подъезда №1</t>
  </si>
  <si>
    <t xml:space="preserve"> Ав акт от    10.01.2022г  Акт вып работ от    11.01.2022г</t>
  </si>
  <si>
    <t xml:space="preserve"> Ав акт от    11.01.2022г  Акт вып работ от    12.01.2022г</t>
  </si>
  <si>
    <t xml:space="preserve"> Ав акт от    16.01.2022г  Акт вып работ от    17.01.2022г</t>
  </si>
  <si>
    <t xml:space="preserve"> Ав акт от    24.01.2022г  Акт вып работ от    25.01.2022г</t>
  </si>
  <si>
    <t xml:space="preserve"> Ав акт от    26.01.2022г  Акт вып работ от    27.01.2022г</t>
  </si>
  <si>
    <t xml:space="preserve"> Ав акт от    27.01.2022г  Акт вып работ от    28.01.2022г</t>
  </si>
  <si>
    <t xml:space="preserve"> Ав акт от    28.01.2022г  Акт вып работ от    29.01.2022г</t>
  </si>
  <si>
    <t>Очистка крыши с наружным водоотводом от снега и удаление наростов льда (сосулек, ледяных свесов), иных ледяных образований (103п.м.)</t>
  </si>
  <si>
    <t>Очистка крыши с наружным водоотводом от снега и удаление наростов льда (сосулек, ледяных свесов), иных ледяных образований  (146п.м.)</t>
  </si>
  <si>
    <t>Очистка крыши с наружным водоотводом от снега и удаление наростов льда (сосулек, ледяных свесов), иных ледяных образований (152п.м.)</t>
  </si>
  <si>
    <t>Очистка крыши с наружным водоотводом от снега и удаление наростов льда (сосулек, ледяных свесов), иных ледяных образований  (148п.м.)</t>
  </si>
  <si>
    <t>Очистка крыши с наружным водоотводом от снега и удаление наростов льда (сосулек, ледяных свесов), иных ледяных образований  (104п.м.)</t>
  </si>
  <si>
    <t>Очистка крыши с наружным водоотводом от снега и удаление наростов льда (сосулек, ледяных свесов), иных ледяных образований  (149п.м.)</t>
  </si>
  <si>
    <t>Очистка крыши с наружным водоотводом от снега и удаление наростов льда (сосулек, ледяных свесов), иных ледяных образований  (153п.м.)</t>
  </si>
  <si>
    <t>Очистка крыши с наружным водоотводом от снега и удаление наростов льда (сосулек, ледяных свесов), иных ледяных образований (153п.м.)</t>
  </si>
  <si>
    <t>Очистка крыши с наружным водоотводом от снега и удаление наростов льда (сосулек, ледяных свесов), иных ледяных образований  (86п.м.)</t>
  </si>
  <si>
    <t>Очистка крыши с наружным водоотводом от снега и удаление наростов льда (сосулек, ледяных свесов), иных ледяных образований  (24п.м.)</t>
  </si>
  <si>
    <t>Очистка крыши с наружным водоотводом от снега и удаление наростов льда (сосулек, ледяных свесов), иных ледяных образований  (103п.м.)</t>
  </si>
  <si>
    <t>Очистка крыши с наружным водоотводом от снега и удаление наростов льда (сосулек, ледяных свесов), иных ледяных образований  (100п.м.)</t>
  </si>
  <si>
    <t>Очистка крыши с наружным водоотводом от снега и удаление наростов льда (сосулек, ледяных свесов), иных ледяных образований (147п.м.)</t>
  </si>
  <si>
    <t>Очистка крыши с наружным водоотводом от снега и удаление наростов льда (сосулек, ледяных свесов), иных ледяных образований  (184п.м.)</t>
  </si>
  <si>
    <t>Очистка крыши с наружным водоотводом от снега и удаление наростов льда (сосулек, ледяных свесов), иных ледяных образований  (101п.м.)</t>
  </si>
  <si>
    <t>Очистка крыши с наружным водоотводом от снега и удаление наростов льда (сосулек, ледяных свесов), иных ледяных образований  (167п.м.)</t>
  </si>
  <si>
    <t>Очистка крыши с наружным водоотводом от снега и удаление наростов льда (сосулек, ледяных свесов), иных ледяных образований  (55п.м.)</t>
  </si>
  <si>
    <t>Очистка крыши с наружным водоотводом от снега и удаление наростов льда (сосулек, ледяных свесов), иных ледяных образований  (44п.м.)</t>
  </si>
  <si>
    <t>Очистка крыши с наружным водоотводом от снега и удаление наростов льда (сосулек, ледяных свесов), иных ледяных образований  (58п.м.)</t>
  </si>
  <si>
    <t>Очистка крыши с наружным водоотводом от снега и удаление наростов льда (сосулек, ледяных свесов), иных ледяных образований  (105п.м.)</t>
  </si>
  <si>
    <t>Остекление оконных рам на лестничной клетке подъезда №1 МЖД по адресу: г. Калуга,  ул. Чижевского, д. 25</t>
  </si>
  <si>
    <t xml:space="preserve"> Ав акт от    16.12.2021г Акт вып работ от    24.12.2021г</t>
  </si>
  <si>
    <t>Прочистка газохода и вентканала по стояку в квартире № 2</t>
  </si>
  <si>
    <t>№ДВК/166   
от    24.12.2021г</t>
  </si>
  <si>
    <t xml:space="preserve"> Ав акт от    21.12.2021г Акт вып работ от    24.12.2021г</t>
  </si>
  <si>
    <t>Прочистка газохода по стояку в квартире № 12</t>
  </si>
  <si>
    <t>№ДВК/167  
от    24.12.2021г</t>
  </si>
  <si>
    <r>
      <t>Замена участка стояка канализации</t>
    </r>
    <r>
      <rPr>
        <sz val="10"/>
        <color theme="0"/>
        <rFont val="Arial"/>
        <family val="2"/>
        <charset val="204"/>
      </rPr>
      <t xml:space="preserve"> в квартире №24</t>
    </r>
    <r>
      <rPr>
        <sz val="10"/>
        <color rgb="FFFF0000"/>
        <rFont val="Arial"/>
        <family val="2"/>
        <charset val="204"/>
      </rPr>
      <t xml:space="preserve"> (по факту работа проведена в подвале!!!)</t>
    </r>
  </si>
  <si>
    <t>Ав акт от    10.01.2022г Акт вып работ от    11.01.2022г</t>
  </si>
  <si>
    <t>Ав акт от    11.01.2022г Акт вып работ от    12.01.2022г</t>
  </si>
  <si>
    <t>Ав акт от    13.01.2022г Акт вып работ от    14.01.2022г</t>
  </si>
  <si>
    <t>Ав акт от    17.01.2022г Акт вып работ от    18.01.2022г</t>
  </si>
  <si>
    <t>Ав акт от    18.01.2022г Акт вып работ от    19.01.2022г</t>
  </si>
  <si>
    <t>Ав акт от    20.01.2022г Акт вып работ от    21.01.2022г</t>
  </si>
  <si>
    <t>Ав акт от    24.01.2022г Акт вып работ от    24.01.2022г</t>
  </si>
  <si>
    <t>Ав акт от    24.01.2022г Акт вып работ от    25.01.2022г</t>
  </si>
  <si>
    <t>Ав акт от    26.01.2022г Акт вып работ от    27.01.2022г</t>
  </si>
  <si>
    <t>Ав акт от    27.01.2022г Акт вып работ от    28.01.2022г</t>
  </si>
  <si>
    <t>Ав акт от    31.01.2022г Акт вып работ от    31.01.2022г</t>
  </si>
  <si>
    <t>Очистка кровли от сосулек и наледи с привлечением спецтехники</t>
  </si>
  <si>
    <t xml:space="preserve">Очистка крыши с наружным водоотводом  и проведение комплекса работ по удалению наростов льда с привлечением спецтехники </t>
  </si>
  <si>
    <t xml:space="preserve"> Ав акт и акт вып работ от    09.02.2022г</t>
  </si>
  <si>
    <t xml:space="preserve"> Ав акт и акт вып работ от    10.02.2022г</t>
  </si>
  <si>
    <t xml:space="preserve"> Ав акт и акт вып работ от    16.02.2022г</t>
  </si>
  <si>
    <t xml:space="preserve">Замена коренного крана на системе ХВС с участком трубопровода в квартире №18 </t>
  </si>
  <si>
    <t>Замена участка стояка канализации в  квартире №44</t>
  </si>
  <si>
    <t xml:space="preserve">Замена участка трубопровода на системе ХВС (с коренным краном)  в квартире №54 </t>
  </si>
  <si>
    <t xml:space="preserve"> Ав акт и акт вып работ от    17.02.2022г</t>
  </si>
  <si>
    <t xml:space="preserve"> Ав акт и акт вып работ от    25.02.2022г</t>
  </si>
  <si>
    <t xml:space="preserve"> Ав акт и акт вып работ от    28.02.2022г</t>
  </si>
  <si>
    <t>Замена участка подводки к радиатору на системе ЦО в квартире №8</t>
  </si>
  <si>
    <t xml:space="preserve">Замена участка трубопровода системы ЦО на полотенцесушителе в квартире №28 </t>
  </si>
  <si>
    <t xml:space="preserve">Замена участка трубопровода системы ХВС в квартире №58 </t>
  </si>
  <si>
    <t>Ав акт от    31.01.2022г Акт вып работ от   01.02.2022г</t>
  </si>
  <si>
    <t xml:space="preserve">Очистка крыши и проведение комплекса работ по удалению наростов льда с привлечением спецтехники </t>
  </si>
  <si>
    <t>Ав акт от    01.02.2022г Акт вып работ от    02.02.2022г</t>
  </si>
  <si>
    <t>Ав акт от    03.02.2022г Акт вып работ от    04.02.2022г</t>
  </si>
  <si>
    <t>Ав акт от    07.02.2022г Акт вып работ от    08.02.2022г</t>
  </si>
  <si>
    <t>Ав акт от    17.02.2022г Акт вып работ от    18.02.2022г</t>
  </si>
  <si>
    <t>Ав акт от    21.02.2022г Акт вып работ от    22.02.2022г</t>
  </si>
  <si>
    <t>Ав акт от    24.02.2022г Акт вып работ от    25.02.2022г</t>
  </si>
  <si>
    <t>№01-К   
от    10.01.2022г</t>
  </si>
  <si>
    <t>Замена 4-х металлических козырьков</t>
  </si>
  <si>
    <t xml:space="preserve"> Ав акт от    01.02.2022г  Акт вып работ от    02.02.2022г</t>
  </si>
  <si>
    <t>ИП Рыбальченко М. В.</t>
  </si>
  <si>
    <t>№26/22   
от    02.02.2022г</t>
  </si>
  <si>
    <t>Очистка крыши с наружным водоотводом от снега и удаление наростов льда (сосулек, ледяных свесов), иных ледяных образований  (140п.м.)</t>
  </si>
  <si>
    <t xml:space="preserve"> Ав акт от    02.02.2022г  Акт вып работ от    03.02.2022г</t>
  </si>
  <si>
    <t>Очистка крыши с наружным водоотводом от снега и удаление наростов льда (сосулек, ледяных свесов), иных ледяных образований  (170п.м.)</t>
  </si>
  <si>
    <t>Очистка крыши с наружным водоотводом от снега и удаление наростов льда (сосулек, ледяных свесов), иных ледяных образований  (180п.м.)</t>
  </si>
  <si>
    <t xml:space="preserve"> Ав акт от    03.02.2022г  Акт вып работ от    04.02.2022г</t>
  </si>
  <si>
    <t xml:space="preserve"> Ав акт от    08.02.2022г  Акт вып работ от    09.02.2022г</t>
  </si>
  <si>
    <t>Очистка крыши с наружным водоотводом от снега и удаление наростов льда (сосулек, ледяных свесов), иных ледяных образований  (224п.м.)</t>
  </si>
  <si>
    <t>Очистка крыши от снега и удаление наростов льда (сосулек, ледяных свесов), иных ледяных образований  (100п.м.)</t>
  </si>
  <si>
    <t>№35/22   
от    07.02.2022г</t>
  </si>
  <si>
    <t xml:space="preserve">  Ав акт от    07.02.2022г  Акт вып работ от    08.02.2022г</t>
  </si>
  <si>
    <t>Очистка крыши с наружным водоотводом от снега и удаление наростов льда (сосулек, ледяных свесов), иных ледяных образований  (57п.м.)</t>
  </si>
  <si>
    <t>Ав акт от    10.02.2022г  Акт вып работ от    11.02.2022г</t>
  </si>
  <si>
    <t>Ав акт от    13.02.2022г  Акт вып работ от    13.02.2022г</t>
  </si>
  <si>
    <t xml:space="preserve"> Ав акт от    14.02.2022г  Акт вып работ от    15.02.2022г</t>
  </si>
  <si>
    <t>Ав акт от    17.02.2022г  Акт вып работ от    18.02.2022г</t>
  </si>
  <si>
    <t>Очистка крыши с наружным водоотводом от снега и удаление наростов льда (сосулек, ледяных свесов), иных ледяных образований  ( 783 м2)</t>
  </si>
  <si>
    <t xml:space="preserve"> Ав акт от    21.02.2022г  Акт вып работ от    21.02.2022г</t>
  </si>
  <si>
    <t xml:space="preserve"> Ав акт от    21.02.2022г  Акт вып работ от    22.02.2022г</t>
  </si>
  <si>
    <t>Очистка крыши с наружным водоотводом от снега и удаление наростов льда (сосулек, ледяных свесов), иных ледяных образований  ( 280 м2)</t>
  </si>
  <si>
    <t>№1/03   
от    04.03.2022г</t>
  </si>
  <si>
    <t>Замена коренного крана на системе ХВС с участком трубопровода в квартире №18  МЖД по адресу: г. Калуга,  ул. М. Жукова, д. 15</t>
  </si>
  <si>
    <t>Замена участка стояка канализации в  квартире №44 МЖД по адресу: г. Калуга,  ул. Баррикад, д. 139</t>
  </si>
  <si>
    <t>Замена участка трубопровода на системе ХВС (с коренным краном)  в квартире №54  МЖД по адресу: г. Калуга,  ул. Чехова, д. 17</t>
  </si>
  <si>
    <t>Замена участка трубопровода на системе ГВС в подвале  МЖД по адресу: г. Калуга,  ул. Баррикад, д. 139</t>
  </si>
  <si>
    <t>Замена участка подводки к радиатору на системе ЦО в квартире №8 МЖД по адресу: г. Калуга,  ул. Болотникова, д. 24</t>
  </si>
  <si>
    <t>Замена участка трубопровода системы ЦО на полотенцесушителе в квартире №28  МЖД по адресу: г. Калуга,  ул. Болотникова, д. 20</t>
  </si>
  <si>
    <t>Замена участка трубопровода системы ХВС в квартире №58  МЖД по адресу: г. Калуга,  ул. М. Горького, д. 4/26</t>
  </si>
  <si>
    <t xml:space="preserve"> Ав акт и акт вып работ от    01.03.2022г</t>
  </si>
  <si>
    <t xml:space="preserve"> Ав акт и акт вып работ от    14.03.2022г</t>
  </si>
  <si>
    <t xml:space="preserve"> Ав акт и акт вып работ от    15.03.2022г</t>
  </si>
  <si>
    <t xml:space="preserve"> Ав акт и акт вып работ от    17.03.2022г</t>
  </si>
  <si>
    <t xml:space="preserve"> Ав акт и акт вып работ от    18.03.2022г</t>
  </si>
  <si>
    <t xml:space="preserve"> Ав акт и акт вып работ от    23.03.2022г</t>
  </si>
  <si>
    <t xml:space="preserve"> Ав акт и акт вып работ от    28.03.2022г</t>
  </si>
  <si>
    <t xml:space="preserve"> Ав акт и акт вып работ от    29.03.2022г</t>
  </si>
  <si>
    <t xml:space="preserve">Замена участка стояка и подводки к радиатору на системе ЦО в квартире №41 </t>
  </si>
  <si>
    <t>Приварка заглушки на расширительный бак (чердак)</t>
  </si>
  <si>
    <t>Замена участка стояка канализации (фановая труба) в квартире №61</t>
  </si>
  <si>
    <t>Установка радиаторов (2 шт.) на системе ЦО в квартире №41</t>
  </si>
  <si>
    <t xml:space="preserve">Замена участка стояка канализации (фановая труба) в квартире №18 </t>
  </si>
  <si>
    <t xml:space="preserve">Замена коренного крана системы ХВС в квартире №40 </t>
  </si>
  <si>
    <t>Замена коренного крана системы ХВС с проведением сварочных работ в квартире №61</t>
  </si>
  <si>
    <t xml:space="preserve">Замена участка стояка канализации в квартире №33 </t>
  </si>
  <si>
    <t>Замена участка трубопровода системы ХВС в квартире №47 и техподполье</t>
  </si>
  <si>
    <t>Замена участка трубопровода системы ЦО на лестничной клетке подъезда №2</t>
  </si>
  <si>
    <t>Акт вып работ от 30.03.2022г Предписание ГЖИ  №520/1  от  14.04.2021 г</t>
  </si>
  <si>
    <t xml:space="preserve"> Ав акт от    10.01.2022г  Акт вып работ от    05.03.2022г</t>
  </si>
  <si>
    <t>Утепление фасада в районе спальни (помещение угловое) квартиры №6</t>
  </si>
  <si>
    <t xml:space="preserve"> Ав акт и акт вып работ от    16.03.2022г</t>
  </si>
  <si>
    <t>№ДВК/22   
от    16.03.2022г</t>
  </si>
  <si>
    <t>№ДВК/23   
от    16.03.2022г</t>
  </si>
  <si>
    <t>Прочистка газохода по стояку в квартирах №19, 29, 51</t>
  </si>
  <si>
    <t>Прочистка газохода по стояку в квартире №1</t>
  </si>
  <si>
    <t>Замена участка стояка и подводки к радиатору на системе ЦО в квартире №41  МЖД по адресу: г. Калуга,  ул. Болотникова, д. 4</t>
  </si>
  <si>
    <t>Приварка заглушки на расширительный бак (чердак) МЖД по адресу: г. Калуга,  ул. Болотникова, д. 10</t>
  </si>
  <si>
    <t>Замена участка стояка канализации (фановая труба) в квартире №61 МЖД по адресу: г. Калуга,  ул. Болотникова, д. 9/17</t>
  </si>
  <si>
    <t>Установка радиаторов (2 шт.) на системе ЦО в квартире №41 МЖД по адресу: г. Калуга,  ул. Болотникова, д. 4</t>
  </si>
  <si>
    <t>Замена участка стояка канализации (фановая труба) в квартире №18  МЖД по адресу: г. Калуга,  ул. Пролетарская, д. 159</t>
  </si>
  <si>
    <t>Замена коренного крана системы ХВС в квартире №40  МЖД по адресу: г. Калуга,  ул. Суворова, д. 181</t>
  </si>
  <si>
    <t>Замена коренного крана системы ХВС с проведением сварочных работ в квартире №61 МЖД по адресу: г. Калуга,  ул. Болотникова, д. 9/17</t>
  </si>
  <si>
    <t>Замена участка стояка канализации в квартире №33  МЖД по адресу: г. Калуга,  ул. М. Жукова, д. 11</t>
  </si>
  <si>
    <t>Замена участка трубопровода системы ХВС в квартире №47 и техподполье МЖД по адресу: г. Калуга,  ул. Баррикад, д. 159</t>
  </si>
  <si>
    <t>Замена участка трубопровода системы ЦО на лестничной клетке подъезда №2 МЖД по адресу: г. Калуга,  ул. М. Жукова, д. 37</t>
  </si>
  <si>
    <t xml:space="preserve"> Ав акт и акт вып работ от    06.04.2022г</t>
  </si>
  <si>
    <t xml:space="preserve"> Ав акт и акт вып работ от    13.04.2022г</t>
  </si>
  <si>
    <t xml:space="preserve"> Ав акт и акт вып работ от    21.04.2022г</t>
  </si>
  <si>
    <t>Акт вып работ от    20.04.2022г</t>
  </si>
  <si>
    <t>Акт вып работ от    26.04.2022г</t>
  </si>
  <si>
    <t xml:space="preserve"> Ав акт и акт вып работ от    27.04.2022г</t>
  </si>
  <si>
    <t xml:space="preserve"> Ав акт и акт вып работ от    29.04.2022г</t>
  </si>
  <si>
    <t>Замена коренного крана системы ХВС в квартире №13</t>
  </si>
  <si>
    <t>Замена сливных кранов на радиаторах системы ЦО в квартире №61</t>
  </si>
  <si>
    <t>Замена коренного крана системы ХВС в квартире №76</t>
  </si>
  <si>
    <t xml:space="preserve"> Замена участка трубопровода  системы ГВС в подвале</t>
  </si>
  <si>
    <t xml:space="preserve"> Замена коренного крана системы ХВС в квартире №23</t>
  </si>
  <si>
    <t>Замена участка стояка системы ХВС в квартирах №2-3, №6-7</t>
  </si>
  <si>
    <t xml:space="preserve"> Восстановление скамейки у входа в подъезд №3</t>
  </si>
  <si>
    <t xml:space="preserve">Замена участка стояка системы ХВС в квартирах №44, 48 </t>
  </si>
  <si>
    <t xml:space="preserve">Замена участка трубопровода  системы ХВС в подвале </t>
  </si>
  <si>
    <t xml:space="preserve">Замена коренного крана системы ХВС в квартире №9 </t>
  </si>
  <si>
    <t xml:space="preserve"> Сварочные работы по ремонту металлических ограждений придомовой территории в районе подъезда №4</t>
  </si>
  <si>
    <t xml:space="preserve"> Сварочные работы по ремонту сушилки расположенной на придомовой территории</t>
  </si>
  <si>
    <t xml:space="preserve">Замена участка трубопровода  системы ГВС в подвале </t>
  </si>
  <si>
    <t xml:space="preserve">Замена участка стояка системы ХВС в квартире №29 </t>
  </si>
  <si>
    <r>
      <t xml:space="preserve">Замена участка трубопровода системы ХВС </t>
    </r>
    <r>
      <rPr>
        <sz val="10"/>
        <rFont val="Arial"/>
        <family val="2"/>
        <charset val="204"/>
      </rPr>
      <t xml:space="preserve">в техподполье </t>
    </r>
  </si>
  <si>
    <t xml:space="preserve"> Замена участка стояка канализации (фановая труба) в квартире №39</t>
  </si>
  <si>
    <t>Ав акт и акт вып работ от    01.04.2022г</t>
  </si>
  <si>
    <t>Ав акт от    11.03.2022г  Акт вып работ от     01.04.2022г</t>
  </si>
  <si>
    <t xml:space="preserve">Прочистка газохода и вентканала по стояку в квартире №11 </t>
  </si>
  <si>
    <t xml:space="preserve">Прочистка вентканала по стояку в квартире №6 </t>
  </si>
  <si>
    <t>№ДВК/36   
от    01.04.2022г</t>
  </si>
  <si>
    <t>№ДВК/37   
от    01.04.2022г</t>
  </si>
  <si>
    <t>№ДВК/38  
от    01.04.2022г</t>
  </si>
  <si>
    <t>Ав акт и акт вып работ от    11.04.2022г</t>
  </si>
  <si>
    <t xml:space="preserve">Прочистка вентканала по стояку в квартире №52 </t>
  </si>
  <si>
    <t>№ДВК/43  
от    11.04.2022г</t>
  </si>
  <si>
    <t>Прочистка газохода и вентканала по стояку в квартире № 19</t>
  </si>
  <si>
    <t>№ДВК/45  
от    12.04.2022г</t>
  </si>
  <si>
    <t>Ав акт и акт вып работ от    12.04.2022г</t>
  </si>
  <si>
    <t xml:space="preserve">Прочистка газохода и вентканала по стояку в квартире №4 </t>
  </si>
  <si>
    <t>Замена коренного крана системы ХВС в квартире №13 МЖД по адресу: г. Калуга,  ул. Болотникова, д. 13</t>
  </si>
  <si>
    <t>Замена сливных кранов на радиаторах системы ЦО в квартире №61 МЖД по адресу: г. Калуга,  ул. Болотникова, д. 13</t>
  </si>
  <si>
    <t>Замена коренного крана системы ХВС в квартире №76 МЖД по адресу: г. Калуга,  ул. Болотникова, д. 10</t>
  </si>
  <si>
    <t xml:space="preserve"> Замена участка трубопровода  системы ГВС в подвале МЖД по адресу: г. Калуга,  ул. М. Горького, д. 7, к.1 </t>
  </si>
  <si>
    <t>Замена участка трубопровода  системы ХВС с демонтажем и установкой унитаза с сливным бочком в квартире №55  МЖД по адресу: г. Калуга,  ул. Чехова, д. 3</t>
  </si>
  <si>
    <t xml:space="preserve"> Замена коренного крана системы ХВС в квартире №23 МЖД по адресу: г. Калуга,  ул. М. Жукова, д. 13</t>
  </si>
  <si>
    <t>Замена участка стояка системы ХВС в квартирах №2-3, №6-7 МЖД по адресу: г. Калуга,  ул. Чехова, д. 17</t>
  </si>
  <si>
    <t xml:space="preserve"> Восстановление скамейки у входа в подъезд №3 МЖД по адресу: г. Калуга,  ул. М. Жукова, д. 45</t>
  </si>
  <si>
    <t>Замена участка стояка системы ХВС в квартирах №44, 48  МЖД по адресу: г. Калуга,  ул. Чехова, д. 17</t>
  </si>
  <si>
    <t>Замена участка трубопровода  системы ХВС в подвале  МЖД по адресу: г. Калуга,  ул. Чижевского, д. 24</t>
  </si>
  <si>
    <t>Замена коренного крана системы ХВС в квартире №9  МЖД по адресу: г. Калуга,  ул. М. Жукова, д. 52</t>
  </si>
  <si>
    <t xml:space="preserve"> Сварочные работы по ремонту металлических ограждений придомовой территории в районе подъезда №4 МЖД по адресу: г. Калуга,  ул. Пролетарская, д. 161</t>
  </si>
  <si>
    <t xml:space="preserve"> Сварочные работы по ремонту сушилки расположенной на придомовой территории МЖД по адресу: г. Калуга,  ул. М. Жукова, д. 43</t>
  </si>
  <si>
    <t>Замена участка трубопровода  системы ГВС в подвале  МЖД по адресу: г. Калуга,  ул. Баррикад, д. 139</t>
  </si>
  <si>
    <t>Замена участка трубопровода системы ХВС в техподполье  МЖД по адресу: г. Калуга,  ул. М. Жукова, д. 13</t>
  </si>
  <si>
    <t>Замена участка стояка системы ХВС в квартире №29  МЖД по адресу: г. Калуга,  ул. М. Горького, д. 8</t>
  </si>
  <si>
    <t xml:space="preserve"> Замена участка стояка канализации (фановая труба) в квартире №39 МЖД по адресу: г. Калуга,  ул. Болотникова, д. 6</t>
  </si>
  <si>
    <t xml:space="preserve"> Ав акт и акт вып работ от    05.05.2022г</t>
  </si>
  <si>
    <t xml:space="preserve"> Ав акт и акт вып работ от    11.05.2022г</t>
  </si>
  <si>
    <t xml:space="preserve"> Ав акт и акт вып работ от    12.05.2022г</t>
  </si>
  <si>
    <t>Ав акт от    17.05.2022г  Акт вып работ от     18.05.2022г</t>
  </si>
  <si>
    <t xml:space="preserve"> Ав акт и акт вып работ от    23.05.2022г</t>
  </si>
  <si>
    <t xml:space="preserve">Опиловка аварийного дерева в количестве 1 шт., расположенного на придомовой территории </t>
  </si>
  <si>
    <t>Санитарная обрезка аварийных деревьев в количестве 7 шт. расположенных на придомовой территории</t>
  </si>
  <si>
    <t>Замена коренных кранов системы ХВС и ГВС в квартире №70</t>
  </si>
  <si>
    <t xml:space="preserve">Замена коренного крана на системе ХВС  в квартире №17 </t>
  </si>
  <si>
    <t xml:space="preserve">Замена участка трубопровода канализации в подвале </t>
  </si>
  <si>
    <t>Замена крана шарового ф50 на системе ГВС</t>
  </si>
  <si>
    <t>Акт вып работ от 18.04.2022г Предписание ГЖИ  №545/1  от  10.03.2022 г</t>
  </si>
  <si>
    <t>Восстановление кирпичной кладки вставки фундамента под жилой комнатой, под входной дверью квартиры №41 в техподполье</t>
  </si>
  <si>
    <t>Акт вып работ от 11.05.2022г Предписание ГЖИ  №118  от  28.01.2022 г</t>
  </si>
  <si>
    <t>Ремонт  мягкой кровли расположенной над квартирами № 17, 16</t>
  </si>
  <si>
    <t>№1/04   
от    29.04.2022г</t>
  </si>
  <si>
    <t>№2/04   
от    29.04.2022г</t>
  </si>
  <si>
    <t>Акт вып работ от 27.05.2022г Предписание ГЖИ  №118  от  28.01.2022 г</t>
  </si>
  <si>
    <t>Акт вып работ от 16.05.2022г Предписание ГЖИ  №545/2  от  10.03.2022 г</t>
  </si>
  <si>
    <t>Ремонт межпанельных швов кухни и жилой комнаты квартиры №41</t>
  </si>
  <si>
    <t>№574   
от    19.05.2022г</t>
  </si>
  <si>
    <t>Ремонт карнизной плиты (свеса) в районе квартиры №17</t>
  </si>
  <si>
    <t>Заделка шва (стыка) карнизной плиты между квартирами №17 и №16</t>
  </si>
  <si>
    <t>Акт вып работ от 23.05.2022г Предписание ГЖИ  №118  от  28.01.2022 г</t>
  </si>
  <si>
    <t xml:space="preserve"> Ав акт и акт вып работ от    30.05.2022г</t>
  </si>
  <si>
    <t xml:space="preserve"> Ав акт и акт вып работ от    31.05.2022г</t>
  </si>
  <si>
    <t xml:space="preserve">Замена участка стояка системы ГВС с проведением сварочных работ в квартире №1  </t>
  </si>
  <si>
    <t>Опиловка аварийного дерева в количестве 1 шт., расположенного на придомовой территории  МЖД по адресу: г. Калуга,  ул. Ф. Энгельса, д. 9</t>
  </si>
  <si>
    <t>Санитарная обрезка аварийных деревьев в количестве 7 шт. расположенных на придомовой территории МЖД по адресу: г. Калуга,  ул. Баррикад, д. 149</t>
  </si>
  <si>
    <t>Замена коренных кранов системы ХВС и ГВС в квартире №70 МЖД по адресу: г. Калуга,  ул. Баррикад, д. 139</t>
  </si>
  <si>
    <t>Замена коренного крана на системе ХВС  в квартире №17  МЖД по адресу: г. Калуга,  ул. М. Жукова, д. 49</t>
  </si>
  <si>
    <t>Замена участка трубопровода канализации в подвале  МЖД по адресу: г. Калуга,  ул. Суворова, д. 181</t>
  </si>
  <si>
    <t>Замена участка трубопровода  системы ЦО МЖД по адресу: г. Калуга,  ул. Болотникова, д. 9/17</t>
  </si>
  <si>
    <t>Замена крана шарового ф50 на системе ГВС МЖД по адресу: г. Калуга,  ул. Чехова, д. 11</t>
  </si>
  <si>
    <t>Замена участка трубопровода  системы ХВС в подвале, замена коренного крана системы ХВС в квартире №7,  МЖД по адресу: г. Калуга,  ул. Болотникова, д. 14, к.1</t>
  </si>
  <si>
    <t>Замена участка стояка системы ГВС с проведением сварочных работ в квартире №1   МЖД по адресу: г. Калуга,  ул. Чехова, д. 11</t>
  </si>
  <si>
    <t>Восстановление кирпичной кладки вставки фундамента под жилой комнатой, под входной дверью квартиры №41 в техподполье МЖД по адресу: г. Калуга,  ул. Болотникова, д. 4</t>
  </si>
  <si>
    <t>Ремонт  мягкой кровли расположенной над квартирами № 17, 16 МЖД по адресу: г. Калуга,  ул. М. Жукова, д. 13, к.1</t>
  </si>
  <si>
    <t>Замена участка трубопровода  системы ХВС в подвале, замена коренного крана системы ХВС в квартире №7</t>
  </si>
  <si>
    <t xml:space="preserve"> Ав акт и акт вып работ от    03.04.2022г</t>
  </si>
  <si>
    <t xml:space="preserve">Опиловка (снос) аварийного дерева в количестве 1 шт., расположенного на придомовой территории </t>
  </si>
  <si>
    <t>Опиловка (снос) аварийного дерева в количестве 1 шт., расположенного на придомовой территории  МЖД по адресу: г. Калуга,  ул. Баррикад, д. 139</t>
  </si>
  <si>
    <t>Замена врезки к коренному крану системы ГВС с проведением сварочных работ в квартире №8</t>
  </si>
  <si>
    <t xml:space="preserve">Замена врезки к коренному крану системы ГВС с проведением сварочных работ в квартире №8 МЖД по адресу: г. Калуга,  ул. М. Горького, д. 7, к.1 </t>
  </si>
  <si>
    <t xml:space="preserve"> Ав акт и акт вып работ от    01.06.2022г</t>
  </si>
  <si>
    <t xml:space="preserve"> Ав акт и акт вып работ от    02.06.2022г</t>
  </si>
  <si>
    <t xml:space="preserve"> Ав акт и акт вып работ от    06.06.2022г</t>
  </si>
  <si>
    <t xml:space="preserve"> Ав акт и акт вып работ от    08.06.2022г</t>
  </si>
  <si>
    <t xml:space="preserve"> Ав акт и акт вып работ от    09.06.2022г</t>
  </si>
  <si>
    <t xml:space="preserve"> Ав акт и акт вып работ от    14.06.2022г</t>
  </si>
  <si>
    <t xml:space="preserve"> Ав акт и акт вып работ от    16.06.2022г</t>
  </si>
  <si>
    <t xml:space="preserve"> Акт вып работ от    09.06.2022г</t>
  </si>
  <si>
    <t xml:space="preserve"> Ав акт и акт вып работ от    17.06.2022г</t>
  </si>
  <si>
    <t>Замена участка стояка системы ХВС в квартирах №10,13</t>
  </si>
  <si>
    <t>Замена участка трубопровода системы ХВС в квартирах №65, 69 и врезки в квартире №68</t>
  </si>
  <si>
    <t xml:space="preserve">Сварочные работы при ремонте трубопровода систем ГВС, ХВС в квартирах №14,52, подвале </t>
  </si>
  <si>
    <t xml:space="preserve">Замена участка стояка канализации (фановая труба) в квартире №13 </t>
  </si>
  <si>
    <t>Замена участка стояка системы ГВС в квартире №24</t>
  </si>
  <si>
    <t>Замена радиатора системы ЦО в квартире №87</t>
  </si>
  <si>
    <t xml:space="preserve">Замена фановой трубы системы водоотведения в квартире №64 </t>
  </si>
  <si>
    <t xml:space="preserve">Работы по вывозу древесных отходов (веток) </t>
  </si>
  <si>
    <t xml:space="preserve">Замена фановой трубы системы водоотведения, замена сливного крана на радиаторе системы ЦО в квартире №37 </t>
  </si>
  <si>
    <t xml:space="preserve">Замена участка стояка системы ГВС в квартире №36 </t>
  </si>
  <si>
    <t xml:space="preserve">Замена участка стояка системы ГВС в квартирах №29, 33 и врезки в квартире №33 </t>
  </si>
  <si>
    <t xml:space="preserve">Замена участка трубопровода ГВС в подвале </t>
  </si>
  <si>
    <t xml:space="preserve">Замена участка трубопровода системы ХВС в техподполье </t>
  </si>
  <si>
    <t>Замена запорной арматуры на системе ГВС</t>
  </si>
  <si>
    <t>Замена вводной запорной арматуры на системе ГВС</t>
  </si>
  <si>
    <t>Ремонт межпанельных швов по стояку квартир №№33-45 (между 4-м и 5-м подъездами), перенос водосточной системы с места крепления на межпанельном шве</t>
  </si>
  <si>
    <t xml:space="preserve"> Ав акт и акт вып работ от    20.06.2022г</t>
  </si>
  <si>
    <t xml:space="preserve"> Ав акт и акт вып работ от    21.06.2022г</t>
  </si>
  <si>
    <t xml:space="preserve"> Акт вып работ от    17.06.2022г</t>
  </si>
  <si>
    <t xml:space="preserve"> Акт вып работ от    28.06.2022г Предписание ГЖИ  №549  от  09.03.2022 г</t>
  </si>
  <si>
    <t xml:space="preserve"> Акт вып работ от    29.06.2022г Предписание ГЖИ  №549  от  09.03.2022 г</t>
  </si>
  <si>
    <t xml:space="preserve"> Акт вып работ от    29.06.2022г
Акт обследования комиссией от 01.12.21г</t>
  </si>
  <si>
    <t xml:space="preserve"> Ав акт и акт вып работ от    30.06.2022г</t>
  </si>
  <si>
    <t xml:space="preserve">Замена датчика движения в тамбуре второго подъезда </t>
  </si>
  <si>
    <t>Ремонт участка трубопровода  системы ЦО в техподполье с проведением сварочных работ</t>
  </si>
  <si>
    <t>Замена подводки к радиатору на системе ЦО в квартире №43</t>
  </si>
  <si>
    <t>Частичный ремонт штукатурно-окрасочного слоя стен и потолка лестничной клетки на пятом этаже</t>
  </si>
  <si>
    <t xml:space="preserve">Гидроизоляции фундамента  с наружи дома в месте расположения ввода системы ЦО в непроходном канале </t>
  </si>
  <si>
    <t xml:space="preserve">Замена подводки к радиатору на системе ЦО в квартире №47 </t>
  </si>
  <si>
    <t>Ав акт и акт вып работ от    31.05.2022г</t>
  </si>
  <si>
    <t>Прочистка газохода и вентканала по стояку в квартирах № 6, 10, 15, 19</t>
  </si>
  <si>
    <t>№ДВК/68  
от    31.05.2022г</t>
  </si>
  <si>
    <t>Прочистка газохода и вентканала по стояку в квартирах № 3, 11, 14, 18</t>
  </si>
  <si>
    <t>№ДВК/69  
от    03.06.2022г</t>
  </si>
  <si>
    <t>Ав акт от    31.05.2022г  Акт вып работ от     03.06.2022г</t>
  </si>
  <si>
    <t>Ав акт от    07.06.2022г  Акт вып работ от     20.06.2022г</t>
  </si>
  <si>
    <t>№19  
от    08.06.2022г</t>
  </si>
  <si>
    <t>Ремонт порогов при входе в 1-й и 3-й подъезды</t>
  </si>
  <si>
    <t xml:space="preserve">Окраска газовой трубы  по фасаду </t>
  </si>
  <si>
    <t xml:space="preserve"> Ав акт и акт вып работ от    .07.2022г</t>
  </si>
  <si>
    <t>Окраска газовой трубы  по фасаду и внутри 3-го подъезда</t>
  </si>
  <si>
    <t>Окраска газовой трубы  по фасаду и внутри 2-го подъезда</t>
  </si>
  <si>
    <t>Окраска газовой трубы  по фасаду  МЖД по адресу: г. Калуга,  ул. М. Жукова, д. 31</t>
  </si>
  <si>
    <t>Окраска газовой трубы  по фасаду и внутри 3-го подъезда МЖД по адресу: г. Калуга,  ул. Болотникова, д. 4</t>
  </si>
  <si>
    <t>Окраска газовой трубы  по фасаду  МЖД по адресу: г. Калуга,  ул. М. Жукова, д. 11</t>
  </si>
  <si>
    <t>Окраска газовой трубы  по фасаду  МЖД по адресу: г. Калуга,  ул. М. Жукова, д. 11, к.1</t>
  </si>
  <si>
    <t>Окраска газовой трубы  по фасаду  МЖД по адресу: г. Калуга,  ул. Чехова, д. 11</t>
  </si>
  <si>
    <t>Окраска газовой трубы  по фасаду и внутри 2-го подъезда МЖД по адресу: г. Калуга,  ул. Болотникова, д. 22</t>
  </si>
  <si>
    <t>Сметная стоимость</t>
  </si>
  <si>
    <t>Средства на 
оплату труда</t>
  </si>
  <si>
    <t>Общ.</t>
  </si>
  <si>
    <t>без материалов</t>
  </si>
  <si>
    <t>Июль 2022 г.</t>
  </si>
  <si>
    <t>Замена участка стояка системы ХВС в квартирах №10,13 МЖД по адресу: г. Калуга,  ул. Баррикад, д. 159</t>
  </si>
  <si>
    <t>Замена участка трубопровода системы ХВС в квартирах №65, 69 и врезки в квартире №68 МЖД по адресу: г. Калуга,  ул. М. Горького, д. 4/26</t>
  </si>
  <si>
    <t>Сварочные работы при ремонте трубопровода систем ГВС, ХВС в квартирах №14,52, подвале  МЖД по адресу: г. Калуга,  ул. Баррикад, д. 139</t>
  </si>
  <si>
    <t xml:space="preserve">Замена участка стояка на системе ЦО в подвале  МЖД по адресу: г. Калуга,  ул. М. Горького, д. 3, к.1 </t>
  </si>
  <si>
    <t>Замена участка стояка канализации (фановая труба) в квартире №13  МЖД по адресу: г. Калуга,  ул. Баррикад, д. 159</t>
  </si>
  <si>
    <t>Замена участка стояка системы ГВС в квартире №24 МЖД по адресу: г. Калуга,  ул. Чехова, д. 11</t>
  </si>
  <si>
    <t xml:space="preserve">Замена радиатора системы ЦО в квартире №87 МЖД по адресу: г. Калуга,  ул. М. Горького, д. 3, к.1 </t>
  </si>
  <si>
    <t>Замена фановой трубы системы водоотведения в квартире №64  МЖД по адресу: г. Калуга,  ул. Пролетарская, д. 159</t>
  </si>
  <si>
    <t>Работы по вывозу древесных отходов (веток)  МЖД по адресу: г. Калуга,  ул. Болотникова, д. 7</t>
  </si>
  <si>
    <t>Замена фановой трубы системы водоотведения, замена сливного крана на радиаторе системы ЦО в квартире №37  МЖД по адресу: г. Калуга,  ул. М. Жукова, д. 11</t>
  </si>
  <si>
    <t>Замена участка стояка системы ГВС в квартире №36  МЖД по адресу: г. Калуга,  ул. Чехова, д. 11</t>
  </si>
  <si>
    <t>Замена участка стояка системы ГВС в квартирах №29, 33 и врезки в квартире №33  МЖД по адресу: г. Калуга,  ул. Чехова, д. 11</t>
  </si>
  <si>
    <t>Замена участка трубопровода ГВС в подвале  МЖД по адресу: г. Калуга,  ул. Баррикад, д. 139</t>
  </si>
  <si>
    <t>Замена участка трубопровода системы ХВС в техподполье  МЖД по адресу: г. Калуга,  ул. Чижевского, д. 21</t>
  </si>
  <si>
    <t>Ремонт межпанельных швов по стояку квартир №№33-45 (между 4-м и 5-м подъездами), перенос водосточной системы с места крепления на межпанельном шве МЖД по адресу: г. Калуга,  ул. Баррикад, д. 155</t>
  </si>
  <si>
    <t>Замена запорной арматуры на системе ГВС МЖД по адресу: г. Калуга,  ул. Чижевского, д. 25</t>
  </si>
  <si>
    <t xml:space="preserve">Замена вводной запорной арматуры на системе ГВС МЖД по адресу: г. Калуга,  ул. М. Горького, д. 7, к.1 </t>
  </si>
  <si>
    <t>Замена датчика движения в тамбуре второго подъезда  МЖД по адресу: г. Калуга,  ул. Чижевского, д. 25</t>
  </si>
  <si>
    <t>Ремонт участка трубопровода  системы ЦО в техподполье с проведением сварочных работ МЖД по адресу: г. Калуга,  ул. Пролетарская, д. 161</t>
  </si>
  <si>
    <t>Замена участка стояка системы ХВС МЖД по адресу: г. Калуга,  ул. Пролетарская, д. 159</t>
  </si>
  <si>
    <t>Замена подводки к радиатору на системе ЦО в квартире №43 МЖД по адресу: г. Калуга,  ул. Чижевского, д. 25</t>
  </si>
  <si>
    <t>Частичный ремонт штукатурно-окрасочного слоя стен и потолка лестничной клетки на пятом этаже МЖД по адресу: г. Калуга,  ул. М. Горького, д. 5</t>
  </si>
  <si>
    <t>Гидроизоляции фундамента  с наружи дома в месте расположения ввода системы ЦО в непроходном канале  МЖД по адресу: г. Калуга,  ул. Чехова, д. 3</t>
  </si>
  <si>
    <t>Замена подводки к радиатору на системе ЦО в квартире №47  МЖД по адресу: г. Калуга,  ул. Чижевского, д. 25</t>
  </si>
  <si>
    <t xml:space="preserve"> Акт вып работ от    06.06.2022г Предостережение ГЖИ  №99  от  19.03.2022 г</t>
  </si>
  <si>
    <t xml:space="preserve"> Акт вып работ от    06.06.2022г Предостережение ГЖИ  №210  от  21.03.2022 г</t>
  </si>
  <si>
    <t>Ремонт  мягкой кровли расположенной над квартирами №№ 42, 57, 70</t>
  </si>
  <si>
    <t xml:space="preserve"> Акт вып работ от    17.06.2022г Предостережение ГЖИ  № 570  от  05.04.2022 г</t>
  </si>
  <si>
    <t>Ремонт  мягкой кровли расположенной над квартирами №№ 42, 57, 70 МЖД по адресу: г. Калуга,  ул. Баррикад, д. 155</t>
  </si>
  <si>
    <t>Ремонт  мягкой кровли (участками) расположенной над квартирами №№ 26, 35, 48, 50, 19, 49</t>
  </si>
  <si>
    <t>Ремонт  мягкой кровли (участками)  расположенной над квартирами №№ 13, 30</t>
  </si>
  <si>
    <t>Ремонт  мягкой кровли (участками) расположенной над квартирами №№ 26, 35, 48, 50, 19, 49 МЖД по адресу: г. Калуга,  ул. М. Жукова, д. 13</t>
  </si>
  <si>
    <t xml:space="preserve">Ремонт  мягкой кровли (участками)  расположенной над квартирами №№ 13, 30 МЖД по адресу: г. Калуга,  ул. М. Горького, д. 7, к.1 </t>
  </si>
  <si>
    <t xml:space="preserve"> Ремонт  мягкой кровли расположенной над квартирой №15, 18 и лестничной клеткой </t>
  </si>
  <si>
    <t xml:space="preserve"> Ремонт  мягкой кровли расположенной над квартирой №15, 18 и лестничной клеткой  МЖД по адресу: г. Калуга,  ул. М. Горького, д. 5</t>
  </si>
  <si>
    <t xml:space="preserve"> Акт вып работ от  05.07.2022г  Предостережение ГЖИ  №565  от  05.04.2022 г</t>
  </si>
  <si>
    <t xml:space="preserve"> Ав акт и акт вып работ от    07.07.2022г</t>
  </si>
  <si>
    <t xml:space="preserve"> Акт вып работ от  11.07.2022г  Предписание ГЖИ  №545/1  от  10.03.2022 г</t>
  </si>
  <si>
    <t xml:space="preserve"> Ав акт и акт вып работ от    12.07.2022г</t>
  </si>
  <si>
    <t xml:space="preserve"> Ав акт и акт вып работ от    13.07.2022г</t>
  </si>
  <si>
    <t xml:space="preserve"> Акт вып работ от  13.07.2022г</t>
  </si>
  <si>
    <t xml:space="preserve"> Акт вып работ от  14.07.2022г</t>
  </si>
  <si>
    <t xml:space="preserve"> Ав акт и акт вып работ от    14.07.2022г</t>
  </si>
  <si>
    <t xml:space="preserve"> Ав акт и акт вып работ от    19.07.2022г</t>
  </si>
  <si>
    <t xml:space="preserve"> Ав акт и акт вып работ от    20.07.2022г</t>
  </si>
  <si>
    <t xml:space="preserve">  Акт вып работ от  25.07.2022г  Предписание ГЖИ  №1695  от  12.10.2021 г</t>
  </si>
  <si>
    <t xml:space="preserve"> Ав акт и акт вып работ от    26.07.2022г</t>
  </si>
  <si>
    <t xml:space="preserve"> Ав акт и акт вып работ от    29.07.2022г</t>
  </si>
  <si>
    <t xml:space="preserve">Ремонт шиферной кровли над квартирой №29 </t>
  </si>
  <si>
    <t>Замена коренного крана системы ХВС в квартире №77</t>
  </si>
  <si>
    <t>Замена крана шарового на вводе системы ЦО</t>
  </si>
  <si>
    <t>Замена радиаторов системы ЦО в квартире №31</t>
  </si>
  <si>
    <t xml:space="preserve"> Замена подводки к радиатору на системе ЦО в квартире №17</t>
  </si>
  <si>
    <t xml:space="preserve">Замена коренного крана системы ГВС в квартире №8 </t>
  </si>
  <si>
    <t xml:space="preserve">Замена участка стояка системы ХВС в квартире №43 </t>
  </si>
  <si>
    <t xml:space="preserve">Замена участка стояка канализации в квартире №13 </t>
  </si>
  <si>
    <t xml:space="preserve"> Замена участка подводки к радиатору на системе ЦО в квартире №28</t>
  </si>
  <si>
    <t xml:space="preserve"> Замена участка подводки к радиатору на системе ЦО в квартире №13 </t>
  </si>
  <si>
    <t xml:space="preserve">Аварийная опиловка дерева напротив подъезда №2, вывоз опиленного дерева </t>
  </si>
  <si>
    <t xml:space="preserve">Аварийная опиловка дерева возле подъезда №2, вывоз опиленного дерева  </t>
  </si>
  <si>
    <t xml:space="preserve"> Замена участка трубопровода  системы ЦО в подвале </t>
  </si>
  <si>
    <t xml:space="preserve"> Замена сливного крана на радиаторе системы ЦО в квартире №68</t>
  </si>
  <si>
    <t>Замена участка стояка канализации и   участка стояка системы ХВС в квартире №18</t>
  </si>
  <si>
    <t xml:space="preserve">Окраска металлических дверей в подъездах №№1 ,2, 3 с уличной стороны. Ремонт ступеней лестничных маршей 1-го подъезда </t>
  </si>
  <si>
    <t xml:space="preserve">Замена участка трубопровода  системы ХВС (сварочные работы) и участков стояков системы ХВС в подвале  </t>
  </si>
  <si>
    <t xml:space="preserve"> Замена участка стояка канализации в квартирах № 15,19</t>
  </si>
  <si>
    <t>Окраска газовой трубы  по фасаду</t>
  </si>
  <si>
    <t>№603   
от    04.07.2022г</t>
  </si>
  <si>
    <t>№604   
от    04.07.2022г</t>
  </si>
  <si>
    <t>№605   
от    04.07.2022г</t>
  </si>
  <si>
    <t>№606   
от    04.07.2022г</t>
  </si>
  <si>
    <t>№607   
от    04.07.2022г</t>
  </si>
  <si>
    <t>Ав акт от    04.07.2022г  Акт вып работ от     08.07.2022г</t>
  </si>
  <si>
    <t xml:space="preserve">Ремонт межпанельных швов </t>
  </si>
  <si>
    <t xml:space="preserve"> Акт вып работ от  04.07.2022г</t>
  </si>
  <si>
    <t xml:space="preserve">Ремонт трещины в стене и оштукатуривание стены фасада в районе квартиры №20 </t>
  </si>
  <si>
    <t>Акт вып работ от  11.07.2022г  Предписание ГЖИ  №2069  от  29.11.2021 г</t>
  </si>
  <si>
    <t xml:space="preserve">Ремонт межпанельных швов, в т.ч. в месте примыкания плиты лоджии к наружной стене фасада; восстановление кровельного покрытия плиты лоджии квартир №№ 67, 68 </t>
  </si>
  <si>
    <t>Акт вып работ от  05.07.2022г  Предостережение ГЖИ  №1360  от  23.06.2022 г</t>
  </si>
  <si>
    <t>Оштукатуривание стены фасада в районе квартиры №17</t>
  </si>
  <si>
    <t>Ав акт от    04.07.2022г  Акт вып работ от     14.07.2022г</t>
  </si>
  <si>
    <t>Ремонт межпанельных швов и  восстановление водосточной системы по стояку квартир №№ 19 и 38</t>
  </si>
  <si>
    <t>Ав акт и акт вып работ от    12.07.2022г</t>
  </si>
  <si>
    <t>№ДВК/86  
от    12.07.2022г</t>
  </si>
  <si>
    <t>Прочистка газохода по стояку в квартире № 5</t>
  </si>
  <si>
    <t>№1052/ПМК   
от    23.05.2022г</t>
  </si>
  <si>
    <t>Услуги по поверке средств измерения входящих в состав теплосчетчика</t>
  </si>
  <si>
    <t>№1053/ПМК   
от    23.05.2022г</t>
  </si>
  <si>
    <t>Акт вып работ №1190 от    13.07.2022г  
Уведомление от МУП "КТС"</t>
  </si>
  <si>
    <t>Акт вып работ №1191 от    13.07.2022г  
Уведомление от МУП "КТС"</t>
  </si>
  <si>
    <t>№1238/ПМК   
от    13.07.2022г</t>
  </si>
  <si>
    <t>Ремонт шиферной кровли над квартирой №29  МЖД по адресу: г. Калуга,  ул. М. Жукова, д. 23</t>
  </si>
  <si>
    <t>Замена коренного крана системы ХВС в квартире №77 МЖД по адресу: г. Калуга,  ул. Болотникова, д. 10</t>
  </si>
  <si>
    <t>Замена крана шарового на вводе системы ЦО МЖД по адресу: г. Калуга,  ул. М. Горького, д. 5</t>
  </si>
  <si>
    <t xml:space="preserve">Замена радиаторов системы ЦО в квартире №31 МЖД по адресу: г. Калуга,  ул. М. Горького, д. 3, к.1 </t>
  </si>
  <si>
    <t xml:space="preserve"> Замена подводки к радиатору на системе ЦО в квартире №17 МЖД по адресу: г. Калуга,  ул. Пролетарская, д. 163</t>
  </si>
  <si>
    <t>Замена коренного крана системы ГВС в квартире №8  МЖД по адресу: г. Калуга,  ул. Пролетарская, д. 161</t>
  </si>
  <si>
    <t>Замена участка стояка системы ХВС в квартире №43  МЖД по адресу: г. Калуга,  ул. Болотникова, д. 13</t>
  </si>
  <si>
    <t>Замена участка стояка канализации в квартире №13  МЖД по адресу: г. Калуга,  ул. Ф. Энгельса, д. 9</t>
  </si>
  <si>
    <t xml:space="preserve"> Замена участка подводки к радиатору на системе ЦО в квартире №28 МЖД по адресу: г. Калуга,  ул. Болотникова, д. 17</t>
  </si>
  <si>
    <t xml:space="preserve"> Замена участка подводки к радиатору на системе ЦО в квартире №13  МЖД по адресу: г. Калуга,  ул. Чижевского, д. 24</t>
  </si>
  <si>
    <t>Аварийная опиловка дерева напротив подъезда №2, вывоз опиленного дерева  МЖД по адресу: г. Калуга,  ул. М. Жукова, д. 45</t>
  </si>
  <si>
    <t>Аварийная опиловка дерева возле подъезда №2, вывоз опиленного дерева   МЖД по адресу: г. Калуга,  ул. М. Жукова, д. 43</t>
  </si>
  <si>
    <t xml:space="preserve"> Замена участка трубопровода  системы ЦО в подвале  МЖД по адресу: г. Калуга,  ул. М. Горького, д. 3, к.1 </t>
  </si>
  <si>
    <t xml:space="preserve"> Замена сливного крана на радиаторе системы ЦО в квартире №68 МЖД по адресу: г. Калуга,  ул. Чижевского, д. 25</t>
  </si>
  <si>
    <t>Замена участка стояка канализации и   участка стояка системы ХВС в квартире №18 МЖД по адресу: г. Калуга,  ул. Баррикад, д. 157</t>
  </si>
  <si>
    <t>Окраска металлических дверей в подъездах №№1 ,2, 3 с уличной стороны. Ремонт ступеней лестничных маршей 1-го подъезда  МЖД по адресу: г. Калуга,  ул. Болотникова, д. 17</t>
  </si>
  <si>
    <t>Замена участка трубопровода  системы ХВС (сварочные работы) и участков стояков системы ХВС в подвале   МЖД по адресу: г. Калуга,  ул. Чехова, д. 11</t>
  </si>
  <si>
    <t xml:space="preserve"> Замена участка стояка канализации в квартирах № 15,19 МЖД по адресу: г. Калуга,  ул. Чехова, д. 21</t>
  </si>
  <si>
    <t>Счет-фактура №1192 от 13.07.2022г  
Извещание о непригодности к применению СИ</t>
  </si>
  <si>
    <t>Поставка тепловычислителя ТМК-Н20 (взамен тепловычислителя не прошедшего поверку)</t>
  </si>
  <si>
    <t xml:space="preserve">Аварийная опиловка дерева возле подъезда №2, вывоз опиленного дерева </t>
  </si>
  <si>
    <t xml:space="preserve">Аварийная опиловка дерева  между подъездами №2 и №3, вывоз опиленного дерева </t>
  </si>
  <si>
    <t>Аварийная опиловка дерева возле подъезда №2, вывоз опиленного дерева  МЖД по адресу: г. Калуга,  ул. Болотникова, д. 22</t>
  </si>
  <si>
    <t>Аварийная опиловка дерева  между подъездами №2 и №3, вывоз опиленного дерева  МЖД по адресу: г. Калуга,  ул. М. Жукова, д. 13</t>
  </si>
  <si>
    <t>Устранение подтопления локальных участков технического подполья под подъездами №2, №3 (заделка швов фундаментных блоков)</t>
  </si>
  <si>
    <t>Устранение подтопления локальных участков технического подполья под подъездами №2, №3 (заделка швов фундаментных блоков) МЖД по адресу: г. Калуга,  ул. Болотникова, д. 4</t>
  </si>
  <si>
    <t>Акт вып работ от    26.07.2022г
Акт осмотра газопровода</t>
  </si>
  <si>
    <t>Акт вып работ от    25.07.2022г
Акт осмотра газопровода</t>
  </si>
  <si>
    <t>Акт вып работ от    29.07.2022г
Акт осмотра газопровода</t>
  </si>
  <si>
    <t xml:space="preserve"> Акт вып работ от    02.08.2022г</t>
  </si>
  <si>
    <t xml:space="preserve"> Акт вып работ от    03.08.2022г</t>
  </si>
  <si>
    <t xml:space="preserve"> Акт вып работ от    04.08.2022г</t>
  </si>
  <si>
    <t xml:space="preserve"> Акт вып работ от    05.08.2022г</t>
  </si>
  <si>
    <t>Ав акт от    10.08.2022г  Акт вып работ от     11.08.2022г</t>
  </si>
  <si>
    <t xml:space="preserve"> Ав акт и акт вып работ от    15.08.2022г</t>
  </si>
  <si>
    <t xml:space="preserve"> Ав акт и акт вып работ от    17.08.2022г</t>
  </si>
  <si>
    <t xml:space="preserve"> Ав акт и акт вып работ от    22.08.2022г</t>
  </si>
  <si>
    <t xml:space="preserve"> Ав акт и акт вып работ от    26.08.2022г</t>
  </si>
  <si>
    <t xml:space="preserve"> Ав акт и акт вып работ от    30.08.2022г</t>
  </si>
  <si>
    <t xml:space="preserve"> Ав акт и акт вып работ от    31.08.2022г</t>
  </si>
  <si>
    <t xml:space="preserve"> Установка почтовых ящиков в подъезде №2</t>
  </si>
  <si>
    <t xml:space="preserve">Аварийная опиловка и вывоз опиленного дерева </t>
  </si>
  <si>
    <t>Восстановление кирпичной кладки стены входа в подвал подъезда №2</t>
  </si>
  <si>
    <t>Восстановление водосточной системы по стояку 2-го подъезда</t>
  </si>
  <si>
    <t>Восстановление водосточной системы по стоякам 2-го подъезда</t>
  </si>
  <si>
    <t>Ремонт  мягкой кровли расположенной над квартирой №20</t>
  </si>
  <si>
    <t>Ремонт  мягкой кровли расположенной над квартирами №№18, 33, 50, 67</t>
  </si>
  <si>
    <t>Замена участка трубопровода  системы ХВС в техподполье</t>
  </si>
  <si>
    <t xml:space="preserve">Замена радиаторов (3 шт.) и участка стояков системы ЦО в квартире №70 </t>
  </si>
  <si>
    <t xml:space="preserve">Ремонт  мягкой кровли расположенной над квартирой №40 </t>
  </si>
  <si>
    <t>Акт вып работ от    08.08.2022г Предписание ГЖИ  №1815/1  от  01.11.2021 г</t>
  </si>
  <si>
    <t>№18-К   
от    27.06.2022г</t>
  </si>
  <si>
    <t>Частичный ремонт цоколя, ремонт входной группы</t>
  </si>
  <si>
    <t xml:space="preserve"> Ав акт и акт вып работ от    05.08.2022г</t>
  </si>
  <si>
    <t>№608   
от    04.07.2022г</t>
  </si>
  <si>
    <t>Ремонт межпанельных швов и швов карнизных плит</t>
  </si>
  <si>
    <t>№651   
от    23.08.2022г</t>
  </si>
  <si>
    <t>№652   
от    23.08.2022г</t>
  </si>
  <si>
    <t xml:space="preserve"> Ав акт и акт вып работ от    25.08.2022г</t>
  </si>
  <si>
    <t xml:space="preserve"> Ав акт и акт вып работ от    24.08.2022г</t>
  </si>
  <si>
    <t xml:space="preserve"> Ремонт межпанельных швов и швов карнизных плит</t>
  </si>
  <si>
    <t xml:space="preserve"> Установка почтовых ящиков в подъезде №2 МЖД по адресу: г. Калуга,  ул. М. Жукова, д. 43</t>
  </si>
  <si>
    <t>Аварийная опиловка и вывоз опиленного дерева  МЖД по адресу: г. Калуга,  ул. Болотникова, д. 3</t>
  </si>
  <si>
    <t>Аварийная опиловка и вывоз опиленного дерева  МЖД по адресу: г. Калуга,  ул. Болотникова, д. 17</t>
  </si>
  <si>
    <t>Аварийная опиловка и вывоз опиленного дерева  МЖД по адресу: г. Калуга,  ул. М. Горького, д. 8</t>
  </si>
  <si>
    <t>Аварийная опиловка и вывоз опиленного дерева  МЖД по адресу: г. Калуга,  ул. Чижевского, д. 22</t>
  </si>
  <si>
    <t>Аварийная опиловка и вывоз опиленного дерева  МЖД по адресу: г. Калуга,  ул. Ф. Энгельса, д. 9</t>
  </si>
  <si>
    <t>Восстановление кирпичной кладки стены входа в подвал подъезда №2 МЖД по адресу: г. Калуга,  ул. М. Жукова, д. 13, к.1</t>
  </si>
  <si>
    <t>Восстановление водосточной системы по стояку 2-го подъезда МЖД по адресу: г. Калуга,  ул. Болотникова, д. 22</t>
  </si>
  <si>
    <t>Восстановление водосточной системы по стоякам 2-го подъезда МЖД по адресу: г. Калуга,  ул. М. Жукова, д. 43</t>
  </si>
  <si>
    <t>Ремонт  мягкой кровли расположенной над квартирой №20 МЖД по адресу: г. Калуга,  ул. Чижевского, д. 22</t>
  </si>
  <si>
    <t>Ремонт  мягкой кровли расположенной над квартирами №№18, 33, 50, 67 МЖД по адресу: г. Калуга,  ул. М. Горького, д. 8</t>
  </si>
  <si>
    <t>Замена участка трубопровода  системы ЦО МЖД по адресу: г. Калуга,  ул. М. Жукова, д. 11, к.1</t>
  </si>
  <si>
    <t>Замена участка трубопровода  системы ХВС в техподполье МЖД по адресу: г. Калуга,  ул. М. Жукова, д. 13</t>
  </si>
  <si>
    <t>Замена участка трубопровода  системы ЦО МЖД по адресу: г. Калуга,  ул. М. Жукова, д. 50</t>
  </si>
  <si>
    <t>Замена радиаторов (3 шт.) и участка стояков системы ЦО в квартире №70  МЖД по адресу: г. Калуга,  ул. Болотникова, д. 9/17</t>
  </si>
  <si>
    <t>Замена участка трубопровода  системы ЦО МЖД по адресу: г. Калуга,  ул. М. Горького, д. 8</t>
  </si>
  <si>
    <t>Ремонт  мягкой кровли расположенной над квартирой №40  МЖД по адресу: г. Калуга,  ул. М. Жукова, д. 11, к.1</t>
  </si>
  <si>
    <t xml:space="preserve"> Ав акт и акт вып работ от    02.09.2022г</t>
  </si>
  <si>
    <t xml:space="preserve"> Ав акт и акт вып работ от    05.09.2022г</t>
  </si>
  <si>
    <t xml:space="preserve"> Ав акт и акт вып работ от    06.09.2022г</t>
  </si>
  <si>
    <t xml:space="preserve"> Ав акт и акт вып работ от    07.09.2022г</t>
  </si>
  <si>
    <t xml:space="preserve"> Ав акт и акт вып работ от    09.09.2022г</t>
  </si>
  <si>
    <t xml:space="preserve"> Ав акт и акт вып работ от    13.09.2022г</t>
  </si>
  <si>
    <t xml:space="preserve"> Замена участка канализационного стояка в квартире №50</t>
  </si>
  <si>
    <t xml:space="preserve">Замена участка трубопровода  системы ХВС </t>
  </si>
  <si>
    <t xml:space="preserve">Ремонт  мягкой кровли козырька  лоджии квартиры №45  </t>
  </si>
  <si>
    <t>Ремонт  мягкой кровли козырька  лоджии квартиры №13</t>
  </si>
  <si>
    <t xml:space="preserve">Ремонт цоколя под окном квартиры №42 </t>
  </si>
  <si>
    <t>Ремонт  мягкой кровли козырька  лоджии квартиры №69</t>
  </si>
  <si>
    <t>Ремонт  межпанельных швов (108 м) на фасаде МКД</t>
  </si>
  <si>
    <t>№1/09   
от    09.09.2022г</t>
  </si>
  <si>
    <t xml:space="preserve"> Ав акт и акт вып работ от    15.09.2022г</t>
  </si>
  <si>
    <t xml:space="preserve"> Ав акт и акт вып работ от    23.09.2022г</t>
  </si>
  <si>
    <t xml:space="preserve"> Ав акт и акт вып работ от    27.09.2022г</t>
  </si>
  <si>
    <t>Замена сливного крана на радиаторе системы ЦО в квартире № 25</t>
  </si>
  <si>
    <t xml:space="preserve">Замена сливного крана на радиаторе системы ЦО в квартире № 67 </t>
  </si>
  <si>
    <t>Замена сливных кранов на радиаторах системы ЦО в квартире №14</t>
  </si>
  <si>
    <t>Замена участка трубопровода  системы ЦО в  квартире №4</t>
  </si>
  <si>
    <t>Замена участка трубопровода  системы ЦО (из квартире №49 в подвал)</t>
  </si>
  <si>
    <t xml:space="preserve">Замена спускного крана на системе ЦО в техподполье </t>
  </si>
  <si>
    <t>Замена участка трубопровода  системы ЦО в техподполье (со сварочными работами)</t>
  </si>
  <si>
    <t xml:space="preserve">Замена сливного крана на радиаторе системы ЦО в квартире №29 </t>
  </si>
  <si>
    <t>Замена спускных кранов на системе ЦО в квартире №20</t>
  </si>
  <si>
    <t xml:space="preserve">Замена спускного крана на системе ЦО в квартире №67 </t>
  </si>
  <si>
    <t xml:space="preserve">Замена участка трубопровода  системы ЦО в  квартирах №42, 43 </t>
  </si>
  <si>
    <t xml:space="preserve">Замена сливных кранов на радиаторах системы ЦО в квартире №64 </t>
  </si>
  <si>
    <t>Замена коренного крана системы ГВС в квартире №28</t>
  </si>
  <si>
    <t xml:space="preserve"> Ав акт от    26.08.2022г  Акт вып работ от     09.09.2022г</t>
  </si>
  <si>
    <t>Прочистка вентканала по стояку в квартире № 25</t>
  </si>
  <si>
    <t>№ДВК/110  
от    09.09.2022г</t>
  </si>
  <si>
    <t xml:space="preserve"> Замена участка канализационного стояка в квартире №50 МЖД по адресу: г. Калуга,  ул. Баррикад, д. 155</t>
  </si>
  <si>
    <t>Замена участка трубопровода  системы ХВС  МЖД по адресу: г. Калуга,  ул. М. Жукова, д. 13, к.1</t>
  </si>
  <si>
    <t>Замена участка трубопровода  системы ЦО МЖД по адресу: г. Калуга,  ул. Суворова, д. 181</t>
  </si>
  <si>
    <t>Ремонт  мягкой кровли козырька  лоджии квартиры №45   МЖД по адресу: г. Калуга,  ул. Баррикад, д. 139</t>
  </si>
  <si>
    <t>Ремонт  мягкой кровли козырька  лоджии квартиры №13 МЖД по адресу: г. Калуга,  ул. Баррикад, д. 139</t>
  </si>
  <si>
    <t>Ремонт  мягкой кровли козырька  лоджии квартиры №69 МЖД по адресу: г. Калуга,  ул. Баррикад, д. 139</t>
  </si>
  <si>
    <t>Ремонт цоколя под окном квартиры №42  МЖД по адресу: г. Калуга,  ул. Болотникова, д. 22</t>
  </si>
  <si>
    <t>Замена участка трубопровода  системы ЦО в техподполье МЖД по адресу: г. Калуга,  ул. М. Жукова, д. 37</t>
  </si>
  <si>
    <t>Замена сливного крана на радиаторе системы ЦО в квартире № 25 МЖД по адресу: г. Калуга,  ул. Баррикад, д. 139</t>
  </si>
  <si>
    <t>Замена сливного крана на радиаторе системы ЦО в квартире № 67  МЖД по адресу: г. Калуга,  ул. Пролетарская, д. 161</t>
  </si>
  <si>
    <t>Замена сливных кранов на радиаторах системы ЦО в квартире №14 МЖД по адресу: г. Калуга,  ул. Чехова, д. 3</t>
  </si>
  <si>
    <t>Замена участка трубопровода  системы ЦО в техподполье МЖД по адресу: г. Калуга,  ул. Пролетарская, д. 161</t>
  </si>
  <si>
    <t>Замена участка трубопровода  системы ЦО в  квартире №4 МЖД по адресу: г. Калуга,  ул. М. Жукова, д. 37</t>
  </si>
  <si>
    <t>Замена участка трубопровода  системы ЦО (из квартире №49 в подвал) МЖД по адресу: г. Калуга,  ул. М. Жукова, д. 13, к.1</t>
  </si>
  <si>
    <t>Замена участка трубопровода  системы ЦО в техподполье МЖД по адресу: г. Калуга,  ул. Баррикад, д. 157</t>
  </si>
  <si>
    <t>Замена спускного крана на системе ЦО в техподполье  МЖД по адресу: г. Калуга,  ул. М. Жукова, д. 49</t>
  </si>
  <si>
    <t>Замена участка трубопровода  системы ЦО в техподполье (со сварочными работами) МЖД по адресу: г. Калуга,  ул. Чижевского, д. 25</t>
  </si>
  <si>
    <t>Замена сливного крана на радиаторе системы ЦО в квартире №29  МЖД по адресу: г. Калуга,  ул. Чижевского, д. 24</t>
  </si>
  <si>
    <t>Замена спускных кранов на системе ЦО в квартире №20 МЖД по адресу: г. Калуга,  ул. Ф. Энгельса, д. 9</t>
  </si>
  <si>
    <t>Замена спускного крана на системе ЦО в квартире №67  МЖД по адресу: г. Калуга,  ул. М. Жукова, д. 13</t>
  </si>
  <si>
    <t>Замена участка трубопровода  системы ЦО в  квартирах №42, 43  МЖД по адресу: г. Калуга,  ул. Баррикад, д. 157</t>
  </si>
  <si>
    <t>Замена сливных кранов на радиаторах системы ЦО в квартире №64  МЖД по адресу: г. Калуга,  ул. Болотникова, д. 13</t>
  </si>
  <si>
    <t>Замена коренного крана системы ГВС в квартире №28 МЖД по адресу: г. Калуга,  ул. Чехова, д. 11</t>
  </si>
  <si>
    <t>Замена полотенцесушителя  системы ЦО в квартире №39</t>
  </si>
  <si>
    <t>Замена полотенцесушителя  системы ЦО в квартире №39 МЖД по адресу: г. Калуга,  ул. Пролетарская, д. 161</t>
  </si>
  <si>
    <t>Замена участка трубопровода  системы ЦО ("ЮТИС")</t>
  </si>
  <si>
    <t>Замена участка трубопровода  системы ЦО ("ЮТИС")  МЖД по адресу: г. Калуга,  ул. Болотникова, д. 24</t>
  </si>
  <si>
    <t xml:space="preserve"> Ав акт от    29.09.2022г  Акт вып работ от     03.10.2022г</t>
  </si>
  <si>
    <t xml:space="preserve"> Ав акт и акт вып работ от    03.10.2022г</t>
  </si>
  <si>
    <t xml:space="preserve"> Ав акт и акт вып работ от    04.10.2022г</t>
  </si>
  <si>
    <t xml:space="preserve"> Акт вып работ от    04.10.2022г</t>
  </si>
  <si>
    <t xml:space="preserve"> Ав акт и акт вып работ от    12.10.2022г</t>
  </si>
  <si>
    <t xml:space="preserve"> Ав акт и акт вып работ от    13.10.2022г</t>
  </si>
  <si>
    <t xml:space="preserve">Замена участка трубопровода  системы ЦО в квартире №27 </t>
  </si>
  <si>
    <t xml:space="preserve">Замена участка трубопровода  системы ЦО </t>
  </si>
  <si>
    <t xml:space="preserve">Восстановление остекления оконных рам лестничных клеток 2-го подъезда </t>
  </si>
  <si>
    <t xml:space="preserve">Установка запорной арматуры и спускных кранов на системе ЦО в подвале </t>
  </si>
  <si>
    <t>Замена участка стояка канализации в квартире №19</t>
  </si>
  <si>
    <t xml:space="preserve">Замена участка трубопровода  системы ЦО в квартире №6 </t>
  </si>
  <si>
    <t>Остекление оконных блоков на лестничной клетке 2, 4, 5 этажей подъезда №6</t>
  </si>
  <si>
    <t>Замена участка трубопровода  системы ЦО в квартире №27  МЖД по адресу: г. Калуга,  ул. М. Жукова, д. 13</t>
  </si>
  <si>
    <t>Замена участка трубопровода  системы ЦО  МЖД по адресу: г. Калуга,  ул. М. Горького, д. 8</t>
  </si>
  <si>
    <t>Восстановление остекления оконных рам лестничных клеток 2-го подъезда  МЖД по адресу: г. Калуга,  ул. М. Жукова, д. 11</t>
  </si>
  <si>
    <t>Установка запорной арматуры и спускных кранов на системе ЦО в подвале  МЖД по адресу: г. Калуга,  ул. М. Горького, д. 8</t>
  </si>
  <si>
    <t>Замена участка стояка канализации в квартире №19 МЖД по адресу: г. Калуга,  ул. Баррикад, д. 155</t>
  </si>
  <si>
    <t>Замена участка трубопровода  системы ЦО в квартире №6  МЖД по адресу: г. Калуга,  ул. Болотникова, д. 17</t>
  </si>
  <si>
    <t>Остекление оконных блоков на лестничной клетке 2, 4, 5 этажей подъезда №6 МЖД по адресу: г. Калуга,  ул. Баррикад, д. 155</t>
  </si>
  <si>
    <t>Восстановление аварийного участка трубопровода  системы ЦО в техподполье в квартире №1  (со сварочными работами)</t>
  </si>
  <si>
    <t>Замена участка трубопровода системы ХВС в подвале  (со сварочными работами)</t>
  </si>
  <si>
    <t>Замена участка трубопровода системы ЦО в подвале  (со сварочными работами)</t>
  </si>
  <si>
    <t>Восстановление аварийного участка трубопровода  системы ЦО в техподполье в квартире №1  (со сварочными работами) МЖД по адресу: г. Калуга,  ул. Болотникова, д. 24</t>
  </si>
  <si>
    <t>Замена участка трубопровода системы ХВС в подвале  (со сварочными работами) МЖД по адресу: г. Калуга,  ул. М. Жукова, д. 15</t>
  </si>
  <si>
    <t>Замена участка трубопровода системы ЦО в подвале  (со сварочными работами) МЖД по адресу: г. Калуга,  ул. М. Жукова, д. 13</t>
  </si>
  <si>
    <t>Акт вып работ от    03.10.2022г</t>
  </si>
  <si>
    <t>Акт вып работ от    07.10.2022г</t>
  </si>
  <si>
    <t xml:space="preserve"> Ав акт и акт вып работ от    21.10.2022г</t>
  </si>
  <si>
    <t xml:space="preserve"> Ав акт и акт вып работ от    24.10.2022г</t>
  </si>
  <si>
    <t xml:space="preserve"> Ав акт и акт вып работ от    28.10.2022г</t>
  </si>
  <si>
    <t xml:space="preserve"> Ав акт и акт вып работ от    31.10.2022г</t>
  </si>
  <si>
    <t>Замена светильников на лестничных клетках 1 и 2 подъездов</t>
  </si>
  <si>
    <t xml:space="preserve"> Восстановление освещения над подъездами</t>
  </si>
  <si>
    <t xml:space="preserve"> Замена сливных кранов на радиаторах системы ЦО в квартире №13</t>
  </si>
  <si>
    <t xml:space="preserve"> Замена участка стояка канализации в техподполье</t>
  </si>
  <si>
    <t xml:space="preserve"> Замена участка трубопровода  системы ЦО</t>
  </si>
  <si>
    <t xml:space="preserve">Ремонт  мягкой кровли над квартирой №49 </t>
  </si>
  <si>
    <t xml:space="preserve">Замена понижающего трансформатора в подвальном помещении  </t>
  </si>
  <si>
    <t xml:space="preserve"> Замена участка трубопровода  системы ЦО в квартире №20</t>
  </si>
  <si>
    <t>№1849/ПМК   
от    10.10.2022г</t>
  </si>
  <si>
    <t>№1850/ПМК   
от    10.10.2022г</t>
  </si>
  <si>
    <t>Замена блока питания для расходомера МастерФлоу 5.2.1</t>
  </si>
  <si>
    <t>Акт №1789 от    10.10.2022г</t>
  </si>
  <si>
    <t>Акт №1791 от    10.10.2022г</t>
  </si>
  <si>
    <t>Акт №359 от Октябрь 2022г</t>
  </si>
  <si>
    <t>АО "Газпром газораспределение Калуга"</t>
  </si>
  <si>
    <t xml:space="preserve">Устранение аварийной ситуации проведением замены стояка газопровода в квартирах №8, 4 </t>
  </si>
  <si>
    <t>№063/22</t>
  </si>
  <si>
    <t>Замена светильников на лестничных клетках 1 и 2 подъездов МЖД по адресу: г. Калуга,  ул. М. Жукова, д. 11</t>
  </si>
  <si>
    <t xml:space="preserve"> Восстановление освещения над подъездами МЖД по адресу: г. Калуга,  ул. Баррикад, д. 159</t>
  </si>
  <si>
    <t xml:space="preserve"> Замена сливных кранов на радиаторах системы ЦО в квартире №13 МЖД по адресу: г. Калуга,  ул. Баррикад, д. 159</t>
  </si>
  <si>
    <t xml:space="preserve"> Замена участка стояка канализации в техподполье МЖД по адресу: г. Калуга,  ул. Суворова, д. 181</t>
  </si>
  <si>
    <t xml:space="preserve"> Замена участка трубопровода  системы ЦО МЖД по адресу: г. Калуга,  ул. М. Жукова, д. 52</t>
  </si>
  <si>
    <t xml:space="preserve"> Замена запорной арматуры на системе ЦО МЖД по адресу: г. Калуга,  ул. Пролетарская, д. 163</t>
  </si>
  <si>
    <t>Ремонт  мягкой кровли над квартирой №49  МЖД по адресу: г. Калуга,  ул. Баррикад, д. 149</t>
  </si>
  <si>
    <t>Замена понижающего трансформатора в подвальном помещении   МЖД по адресу: г. Калуга,  ул. Баррикад, д. 139</t>
  </si>
  <si>
    <t xml:space="preserve"> Замена участка трубопровода  системы ЦО в квартире №20 МЖД по адресу: г. Калуга,  ул. Баррикад, д. 161</t>
  </si>
  <si>
    <t>Замена участка трубопровода  системы ГВС в подвале  МЖД по адресу: г. Калуга,  ул. Чехова, д. 11</t>
  </si>
  <si>
    <t>Замена коренного крана системы ХВС в квартире №40  МЖД по адресу: г. Калуга,  ул. М. Горького, д. 4/26</t>
  </si>
  <si>
    <t xml:space="preserve"> Замена участка трубопровода  системы ХВС в техподполье (магистральный  и 3 стояковых тр-да)</t>
  </si>
  <si>
    <t xml:space="preserve"> Замена участка трубопровода  системы ХВС в техподполье (магистральный  и 3 стояковых тр-да) МЖД по адресу: г. Калуга,  ул. Чехова, д. 21</t>
  </si>
  <si>
    <t xml:space="preserve"> Ав акт и акт вып работ от    01.11.2022г</t>
  </si>
  <si>
    <t xml:space="preserve"> Ав акт и акт вып работ от    02.11.2022г</t>
  </si>
  <si>
    <t xml:space="preserve"> Ав акт и акт вып работ от    03.11.2022г</t>
  </si>
  <si>
    <t xml:space="preserve"> Ав акт и акт вып работ от    09.11.2022г</t>
  </si>
  <si>
    <t>Акт вып работ от    10.11.2022г 
Протокол №1 Заседания совета МКД от 04.10.2021 г</t>
  </si>
  <si>
    <t>Текущий ремонт площадки входа в подъезд №2</t>
  </si>
  <si>
    <t>Замена участка трубопровода  системы ГВС в подвале (со сварочными работами)</t>
  </si>
  <si>
    <t>Замена коренного крана системы ХВС в квартире № 22 (с участком трубопровода)</t>
  </si>
  <si>
    <t>Текущий ремонт площадки входа в подъезд №2, устройство поручня</t>
  </si>
  <si>
    <t xml:space="preserve"> Ав акт и акт вып работ от    10.11.2022г</t>
  </si>
  <si>
    <t xml:space="preserve"> Ав акт и акт вып работ от    11.11.2022г</t>
  </si>
  <si>
    <t xml:space="preserve"> Ав акт и акт вып работ от    16.11.2022г</t>
  </si>
  <si>
    <t xml:space="preserve"> Ав акт и акт вып работ от    23.11.2022г</t>
  </si>
  <si>
    <t xml:space="preserve"> Ав акт и акт вып работ от    24.11.2022г</t>
  </si>
  <si>
    <t xml:space="preserve"> Ав акт и акт вып работ от    28.11.2022г</t>
  </si>
  <si>
    <t>Замена участка трубопровода  системы ЦО в подвале (со сварочными работами)</t>
  </si>
  <si>
    <t>Замена участка трубопровода  системы ЦО (со сварочными работами)</t>
  </si>
  <si>
    <t>Замена коренного крана системы ГВС в квартире №52</t>
  </si>
  <si>
    <t>Замена участка стояка к полотенцесушителю на системе ЦО в квартире №23</t>
  </si>
  <si>
    <t xml:space="preserve"> Замена участка трубопровода  системы ЦО в квартире №46</t>
  </si>
  <si>
    <t>Замена участка стояка системы ГВС в квартире №20</t>
  </si>
  <si>
    <t xml:space="preserve">Замена коренного крана системы ХВС в квартире №10 </t>
  </si>
  <si>
    <t xml:space="preserve">Восстановление системы ЦО на лестничной клетке в подъезде №1. Замена участка трубопровода системы ХВС в техподполье </t>
  </si>
  <si>
    <t xml:space="preserve">Замена участка трубопровода системы ХВС в квартире №11 и  техподполье </t>
  </si>
  <si>
    <t>Ремонт  мягкой кровли расположенной над квартирой №58</t>
  </si>
  <si>
    <t xml:space="preserve"> Текущий ремонт порогов входа в подъезд №2</t>
  </si>
  <si>
    <t xml:space="preserve"> Замена участка трубопровода  системы ЦО в квартире №12</t>
  </si>
  <si>
    <t xml:space="preserve"> Замена участка трубопровода  системы ЦО в помещении ОАО "Калугалифтремстрой"</t>
  </si>
  <si>
    <t>Текущий ремонт площадки входа в подъезд №2 МЖД по адресу: г. Калуга,  ул. Баррикад, д. 159</t>
  </si>
  <si>
    <t>Замена участка трубопровода  системы ГВС в подвале (со сварочными работами) МЖД по адресу: г. Калуга,  ул. Чехова, д. 11</t>
  </si>
  <si>
    <t>Замена коренного крана системы ХВС в квартире № 22 (с участком трубопровода) МЖД по адресу: г. Калуга,  ул. Чехова, д. 21</t>
  </si>
  <si>
    <t>Текущий ремонт площадки входа в подъезд №2 МЖД по адресу: г. Калуга,  ул. Ф. Энгельса, д. 9</t>
  </si>
  <si>
    <t>Текущий ремонт площадки входа в подъезд №2, устройство поручня МЖД по адресу: г. Калуга,  ул. Суворова, д. 181</t>
  </si>
  <si>
    <t>Замена участка трубопровода  системы ЦО в подвале (со сварочными работами) МЖД по адресу: г. Калуга,  ул. М. Жукова, д. 13, к.1</t>
  </si>
  <si>
    <t xml:space="preserve">Замена участка трубопровода  системы ЦО в подвале (со сварочными работами) МЖД по адресу: г. Калуга,  ул. М. Горького, д. 7, к.1 </t>
  </si>
  <si>
    <t>Замена участка трубопровода  системы ЦО (со сварочными работами) МЖД по адресу: г. Калуга,  ул. М. Жукова, д. 13</t>
  </si>
  <si>
    <t>Замена коренного крана системы ГВС в квартире №52 МЖД по адресу: г. Калуга,  ул. Чижевского, д. 25</t>
  </si>
  <si>
    <t>Замена участка стояка к полотенцесушителю на системе ЦО в квартире №23 МЖД по адресу: г. Калуга,  ул. Чехова, д. 11</t>
  </si>
  <si>
    <t xml:space="preserve"> Замена участка трубопровода  системы ЦО в квартире №46 МЖД по адресу: г. Калуга,  ул. Чижевского, д. 25</t>
  </si>
  <si>
    <t>Замена участка стояка системы ГВС в квартире №20 МЖД по адресу: г. Калуга,  ул. Чехова, д. 11</t>
  </si>
  <si>
    <t>Замена участка трубопровода  системы ЦО в подвале (со сварочными работами) МЖД по адресу: г. Калуга,  ул. М. Горького, д. 8</t>
  </si>
  <si>
    <t>Замена коренного крана системы ХВС в квартире №10  МЖД по адресу: г. Калуга,  ул. М. Жукова, д. 37</t>
  </si>
  <si>
    <t>Восстановление системы ЦО на лестничной клетке в подъезде №1. Замена участка трубопровода системы ХВС в техподполье  МЖД по адресу: г. Калуга,  ул. Чехова, д. 17</t>
  </si>
  <si>
    <t>Замена участка трубопровода системы ХВС в квартире №11 и  техподполье  МЖД по адресу: г. Калуга,  ул. Суворова, д. 181</t>
  </si>
  <si>
    <t>Ремонт  мягкой кровли расположенной над квартирой №58 МЖД по адресу: г. Калуга,  ул. Баррикад, д. 159</t>
  </si>
  <si>
    <t xml:space="preserve"> Текущий ремонт порогов входа в подъезд №2 МЖД по адресу: г. Калуга,  ул. Болотникова, д. 20</t>
  </si>
  <si>
    <t xml:space="preserve"> Замена участка трубопровода  системы ЦО в помещении ОАО "Калугалифтремстрой" МЖД по адресу: г. Калуга,  ул. М. Жукова, д. 13, к.1</t>
  </si>
  <si>
    <t>Замена участка трубопровода системы ХВС в техподполье  МЖД по адресу: г. Калуга,  ул. Болотникова, д. 9/17</t>
  </si>
  <si>
    <t xml:space="preserve"> Замена участка трубопровода  системы ЦО в квартире №12 МЖД по адресу: г. Калуга,  ул. Чехова, д. 13</t>
  </si>
  <si>
    <t>Кол-во</t>
  </si>
  <si>
    <t>НКД</t>
  </si>
  <si>
    <t>Комм-я</t>
  </si>
  <si>
    <t>РЕЕСТР      ЗА      ДЕКАБРЬ            2022 ГОДА</t>
  </si>
  <si>
    <t xml:space="preserve"> Работы выполненные  ООО  УО " ЧЕРЕМУШКИ "  по жилым домам под управлением  ООО  УО " ЧЕРЕМУШКИ " за   ДЕКАБРЬ           2022 г по текущему ремонту</t>
  </si>
  <si>
    <t xml:space="preserve"> Работы выполненные  подрядными организациями  по жилым домам под управлением  ООО  УО " ЧЕРЕМУШКИ " за   ДЕКАБРЬ           2022 г по текущему ремонту</t>
  </si>
  <si>
    <t>ООО "Черемушки"-Группа домов" с 01.12.2022 г</t>
  </si>
  <si>
    <t xml:space="preserve"> Ав акт и акт вып работ от    14.12.2022г</t>
  </si>
  <si>
    <t xml:space="preserve"> Ав акт и акт вып работ от    19.12.2022г</t>
  </si>
  <si>
    <t xml:space="preserve"> Ав акт и акт вып работ от    27.12.2022г</t>
  </si>
  <si>
    <t xml:space="preserve"> Ав акт и акт вып работ от    30.12.2022г</t>
  </si>
  <si>
    <t>Замена участка трубопровода  системы ЦО в техподполье квартиры №22</t>
  </si>
  <si>
    <t xml:space="preserve"> Замена участка стояка системы ХВС в квартире №2</t>
  </si>
  <si>
    <t xml:space="preserve">Замена коренного крана и участка трубопровода системы ХВС </t>
  </si>
  <si>
    <t xml:space="preserve">Установка запорной арматуры перед радиатором на системе ЦО в квартире №3  </t>
  </si>
  <si>
    <t xml:space="preserve">  Замена участка трубопровода  системы ГВС</t>
  </si>
  <si>
    <t>Замена радиатора системы ЦО в квартире №12</t>
  </si>
  <si>
    <t xml:space="preserve"> Замена участка трубопровода к полотенцесушителю системы ЦО в квартире №42</t>
  </si>
  <si>
    <t xml:space="preserve"> Замена радиатора системы ЦО в квартире №46</t>
  </si>
  <si>
    <t>Ав акт и акт вып работ от    23.12.2022г</t>
  </si>
  <si>
    <t>№ДВК/189  
от    23.12.2022г</t>
  </si>
  <si>
    <t>№ДВК/190  
от    23.12.2022г</t>
  </si>
  <si>
    <t>№ДВК/191  
от    23.12.2022г</t>
  </si>
  <si>
    <t>№ДВК/193  
от    27.12.2022г</t>
  </si>
  <si>
    <t>Ав акт и акт вып работ от    27.12.2022г</t>
  </si>
  <si>
    <t>Прочистка газохода по стояку в квартире №65</t>
  </si>
  <si>
    <t>Прочистка газохода по стояку в квартире №34</t>
  </si>
  <si>
    <t>Прочистка вентиляционного канала по стояку в квартире №49</t>
  </si>
  <si>
    <t>Прочистка газохода по стояку в квартире №47</t>
  </si>
  <si>
    <t>ООО "Черемушки"-Группа домов" с 01.01.2023 г</t>
  </si>
  <si>
    <t>с 01.01.2023 г</t>
  </si>
  <si>
    <t>с 01.12.2022 г</t>
  </si>
  <si>
    <t>ООО "Черемушки"-Группа домов" с 01.02.2023 г</t>
  </si>
  <si>
    <t>с 01.02.2023 г</t>
  </si>
  <si>
    <t xml:space="preserve"> Ав акт и акт вып работ от    12.12.2022г</t>
  </si>
  <si>
    <t xml:space="preserve">  Замена участка трубопровода  системы ХВС в квартире №57</t>
  </si>
  <si>
    <t xml:space="preserve"> Замена участка трубопровода  системы ЦО в квартире №10</t>
  </si>
  <si>
    <t>Ремонт участка трубопровода  системы ГВС в квартире №10, замена вентиля к п/с системы ГВС  в квартире №26</t>
  </si>
  <si>
    <t xml:space="preserve"> Замена участка трубопровода  системы ЦО в подвале МЖД по адресу: г. Калуга,  ул. Чехова, д. 11</t>
  </si>
  <si>
    <t xml:space="preserve">  Замена участка трубопровода  системы ХВС в квартире №57 МЖД по адресу: г. Калуга,  ул. М. Жукова, д. 45</t>
  </si>
  <si>
    <t xml:space="preserve"> Замена участка трубопровода  системы ЦО в квартире №10 МЖД по адресу: г. Калуга,  ул. Болотникова, д. 10а</t>
  </si>
  <si>
    <t>Ремонт участка трубопровода  системы ГВС в квартире №10, замена вентиля к п/с системы ГВС  в квартире №26 МЖД по адресу: г. Калуга,  ул. Чехова, д. 11</t>
  </si>
  <si>
    <t>Замена участка трубопровода  системы ЦО в техподполье квартиры №22 МЖД по адресу: г. Калуга,  ул. Болотникова, д. 6</t>
  </si>
  <si>
    <t xml:space="preserve"> Замена участка трубопровода  системы ЦО МЖД по адресу: г. Калуга,  ул. М. Жукова, д. 13, к.1</t>
  </si>
  <si>
    <t xml:space="preserve"> Замена участка стояка системы ХВС в квартире №2 МЖД по адресу: г. Калуга,  ул. Болотникова, д. 3</t>
  </si>
  <si>
    <t xml:space="preserve"> Замена участка трубопровода  системы ЦО МЖД по адресу: г. Калуга,  ул. Пролетарская, д. 161</t>
  </si>
  <si>
    <t>Замена коренного крана и участка трубопровода системы ХВС  МЖД по адресу: г. Калуга,  ул. Чижевского, д. 21</t>
  </si>
  <si>
    <t xml:space="preserve">Установка запорной арматуры перед радиатором на системе ЦО в квартире №3   МЖД по адресу: г. Калуга,  ул. Константиновых, д. 9, к.1 </t>
  </si>
  <si>
    <t xml:space="preserve">  Замена участка трубопровода  системы ГВС МЖД по адресу: г. Калуга,  ул. Чижевского, д. 25</t>
  </si>
  <si>
    <t>Замена радиатора системы ЦО в квартире №12 МЖД по адресу: г. Калуга,  ул. Баррикад, д. 139</t>
  </si>
  <si>
    <t xml:space="preserve"> Замена участка трубопровода к полотенцесушителю системы ЦО в квартире №42 МЖД по адресу: г. Калуга,  ул. Чехова, д. 3</t>
  </si>
  <si>
    <t xml:space="preserve"> Замена радиатора системы ЦО в квартире №46 МЖД по адресу: г. Калуга,  ул. Баррикад, д. 157</t>
  </si>
  <si>
    <t xml:space="preserve"> Работы выполненные  ООО "Черемушки"- Группа домов"  по жилым домам под управлением  ООО "Черемушки"- Группа домов" за   ДЕКАБРЬ           2022 г по текущему ремонту</t>
  </si>
  <si>
    <t>Директор ООО "Черемушки"- Группа домов" _______________________ Пёхова Н.А.</t>
  </si>
  <si>
    <t xml:space="preserve"> ООО "Черемушки"- Группа домов"</t>
  </si>
  <si>
    <t>ООО "Черемушки"- Группа домов"</t>
  </si>
  <si>
    <t>Дома в УО Черемушки с 01.01.23 г. (18 шт.)</t>
  </si>
  <si>
    <t>Дома в УО Черемушки с 01.02.23 г. (6 шт.)</t>
  </si>
  <si>
    <t xml:space="preserve"> Замена участка трубопровода  системы ХВС в подвале  (со сварочными работами)</t>
  </si>
  <si>
    <t xml:space="preserve"> Текущий ремонт ступени лестничного марша первого этажа в первом подъезде  (со сварочными работами)</t>
  </si>
  <si>
    <t xml:space="preserve"> Замена участка трубопровода  системы ХВС в подвале  (со сварочными работами) МЖД по адресу: г. Калуга,  ул. Баррикад, д. 139</t>
  </si>
  <si>
    <t xml:space="preserve"> Текущий ремонт ступени лестничного марша первого этажа в первом подъезде  (со сварочными работами) МЖД по адресу: г. Калуга,  ул. Болотникова, д. 24</t>
  </si>
  <si>
    <t xml:space="preserve"> Замена участка трубопровода  системы ХВС в подвале (со сварочными работами)</t>
  </si>
  <si>
    <t xml:space="preserve"> Замена участка трубопровода  системы ХВС в подвале (со сварочными работами) МЖД по адресу: г. Калуга,  ул. Чехова, д. 11</t>
  </si>
  <si>
    <t xml:space="preserve"> Ав акт и акт вып работ от    15.01.2023г</t>
  </si>
  <si>
    <t xml:space="preserve"> Ав акт и акт вып работ от    17.01.2023г</t>
  </si>
  <si>
    <t xml:space="preserve"> Ав акт и акт вып работ от    30.01.2023г</t>
  </si>
  <si>
    <t xml:space="preserve">Замена участка стояка подводки к п/с системы ЦО в квартире №31 </t>
  </si>
  <si>
    <t xml:space="preserve"> Ав акт от    13.01.2023г. Акт вып работ от    23.01.2023г</t>
  </si>
  <si>
    <t xml:space="preserve">Замена участка стояка подводки к п/с системы ЦО в квартире №5 </t>
  </si>
  <si>
    <t xml:space="preserve"> Замена участка трубопровода канализации в квартире №38</t>
  </si>
  <si>
    <t xml:space="preserve"> Замена коренного крана системы ХВС в квартире №68</t>
  </si>
  <si>
    <t xml:space="preserve"> Ав акт от    17.01.2023г. Акт вып работ от    20.01.2023г</t>
  </si>
  <si>
    <t xml:space="preserve"> Ав акт и акт вып работ от    20.01.2023г</t>
  </si>
  <si>
    <t xml:space="preserve"> Замена участка трубопровода  системы ЦО в квартире №9</t>
  </si>
  <si>
    <t xml:space="preserve"> Замена участка трубопровода  системы ЦО в квартирах № 6, 2</t>
  </si>
  <si>
    <t>Замена участка трубопровода  системы ЦО (фильтр осадочный - 2 шт.)</t>
  </si>
  <si>
    <t>Замена участка трубопровода  системы ЦО в квартире №20</t>
  </si>
  <si>
    <t xml:space="preserve">Замена участка трубопровода  системы ЦО (стояк п/с из квартиры №36 в подвал) </t>
  </si>
  <si>
    <t xml:space="preserve">Замена сливного крана на радиаторе системы ЦО в квартире №34 </t>
  </si>
  <si>
    <t>Замена коренного крана на системе ХВС в квартире №30</t>
  </si>
  <si>
    <t xml:space="preserve">Замена участка трубопровода  системы ЦО (стояк п/с из техподполья в квартиры №21, 24)  </t>
  </si>
  <si>
    <t>РЕЕСТР      ЗА      ЯНВАРЬ            2023 ГОДА</t>
  </si>
  <si>
    <t xml:space="preserve"> Работы выполненные  ООО  УО " ЧЕРЕМУШКИ "  по жилым домам под управлением  ООО  УО " ЧЕРЕМУШКИ " за   ЯНВАРЬ           2023 г по текущему ремонту</t>
  </si>
  <si>
    <t xml:space="preserve"> Работы выполненные  ООО "Черемушки"- Группа домов"  по жилым домам под управлением  ООО "Черемушки"- Группа домов" за   ЯНВАРЬ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</si>
  <si>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ЯНВАРЬ           2023 г по текущему ремонту</t>
  </si>
  <si>
    <t>Замена участка стояка подводки к п/с системы ЦО в квартире №31  МЖД по адресу: г. Калуга,  ул. Баррикад, д. 157</t>
  </si>
  <si>
    <t>Замена участка стояка подводки к п/с системы ЦО в квартире №5  МЖД по адресу: г. Калуга,  ул. Чехова, д. 3</t>
  </si>
  <si>
    <t xml:space="preserve"> Замена участка трубопровода канализации в квартире №38 МЖД по адресу: г. Калуга,  ул. Баррикад, д. 159</t>
  </si>
  <si>
    <t xml:space="preserve"> Замена коренного крана системы ХВС в квартире №68 МЖД по адресу: г. Калуга,  ул. Баррикад, д. 155</t>
  </si>
  <si>
    <t>№772   
от    15.12.2023г</t>
  </si>
  <si>
    <t>Акт вып работ от    10.01.2023г
Протокол от 26.12.22г</t>
  </si>
  <si>
    <t>Спил и вывоз деревьев в количестве 6 шт.</t>
  </si>
  <si>
    <t xml:space="preserve"> Замена участка трубопровода  системы ЦО в квартире №9 МЖД по адресу: г. Калуга,  ул. Болотникова, д. 13</t>
  </si>
  <si>
    <t xml:space="preserve"> Замена участка трубопровода  системы ЦО в квартирах № 6, 2 МЖД по адресу: г. Калуга,  ул. М. Горького, д. 8</t>
  </si>
  <si>
    <t>Замена участка трубопровода  системы ЦО (фильтр осадочный - 2 шт.) МЖД по адресу: г. Калуга,  ул. Болотникова, д. 13</t>
  </si>
  <si>
    <t>Замена участка трубопровода  системы ЦО в квартире №20 МЖД по адресу: г. Калуга,  ул. Чехова, д. 13</t>
  </si>
  <si>
    <t>Замена участка трубопровода  системы ЦО в подвале (со сварочными работами) МЖД по адресу: г. Калуга,  ул. Баррикад, д. 139</t>
  </si>
  <si>
    <t>Замена участка трубопровода  системы ЦО (стояк п/с из квартиры №36 в подвал)  МЖД по адресу: г. Калуга,  ул. М. Жукова, д. 13</t>
  </si>
  <si>
    <t>Замена сливного крана на радиаторе системы ЦО в квартире №34  МЖД по адресу: г. Калуга,  ул. М. Жукова, д. 15</t>
  </si>
  <si>
    <t>Замена коренного крана на системе ХВС в квартире №30 МЖД по адресу: г. Калуга,  ул. Чехова, д. 17</t>
  </si>
  <si>
    <t>Замена участка трубопровода  системы ЦО (стояк п/с из техподполья в квартиры №21, 24)   МЖД по адресу: г. Калуга,  ул. Пролетарская, д. 161</t>
  </si>
  <si>
    <t xml:space="preserve"> Ав акт и акт вып работ от    08.02.2023г</t>
  </si>
  <si>
    <t>Замена подводки к радиатору на системе ЦО в квартире №23</t>
  </si>
  <si>
    <t>Замена подводки к радиатору на системе ЦО в квартире №23 МЖД по адресу: г. Калуга,  ул. М. Жукова, д. 31</t>
  </si>
  <si>
    <t xml:space="preserve"> Ав акт и акт вып работ от    .03.2023г</t>
  </si>
  <si>
    <t>№   
от    .03.2023г</t>
  </si>
  <si>
    <t>Акт  вып работ №03 от Января 2023г</t>
  </si>
  <si>
    <t>№277/23 
от  11.01.2023г</t>
  </si>
  <si>
    <t>Замена участка внутридомового газопровода</t>
  </si>
  <si>
    <t xml:space="preserve"> Ав акт и акт вып работ от    09.02.2023г</t>
  </si>
  <si>
    <t xml:space="preserve"> Ав акт и акт вып работ от    14.02.2023г</t>
  </si>
  <si>
    <t xml:space="preserve"> Ав акт и акт вып работ от    16.02.2023г</t>
  </si>
  <si>
    <t xml:space="preserve"> Акт вып работ от    16.02.2023г</t>
  </si>
  <si>
    <t xml:space="preserve"> Ав акт и акт вып работ от    20.02.2023г</t>
  </si>
  <si>
    <t xml:space="preserve"> Ав акт и акт вып работ от    21.02.2023г</t>
  </si>
  <si>
    <t xml:space="preserve"> Ав акт и акт вып работ от    28.02.2023г</t>
  </si>
  <si>
    <t xml:space="preserve">Замена коренного крана и участка трубопровода системы ХВС в квартире №15 </t>
  </si>
  <si>
    <t>Замена участка трубопровода  систем ЦО и ХВС в квартире №7 (со сварочными работами)</t>
  </si>
  <si>
    <t xml:space="preserve">Замена участка трубопровода  системы ЦО в квартире №33 </t>
  </si>
  <si>
    <t xml:space="preserve"> Замена участка трубопровода (магистраль, стояк)  системы ЦО в подвале </t>
  </si>
  <si>
    <t xml:space="preserve">Замена участка трубопровода  системы ЦО в квартире №4 </t>
  </si>
  <si>
    <t xml:space="preserve"> Замена участка трубопровода  системы ЦО в техподполье </t>
  </si>
  <si>
    <t xml:space="preserve">Восстановление освещения на фасаде </t>
  </si>
  <si>
    <t xml:space="preserve">Замена участка трубопровода (магистраль, 4-ре стояка)  системы ХВС  в техподполье </t>
  </si>
  <si>
    <t xml:space="preserve">Ремонт магистрального трубопровода  системы ГВС (со сварочными работами) </t>
  </si>
  <si>
    <t xml:space="preserve">Замена участка стояка канализации в квартире №84 </t>
  </si>
  <si>
    <t>РЕЕСТР      ЗА      ФЕВРАЛЬ            2023 ГОДА</t>
  </si>
  <si>
    <t xml:space="preserve"> Работы выполненные  ООО  УО " ЧЕРЕМУШКИ "  по жилым домам под управлением  ООО  УО " ЧЕРЕМУШКИ " за   ФЕВРАЛЬ           2023 г по текущему ремонту</t>
  </si>
  <si>
    <t xml:space="preserve"> Работы выполненные  подрядными организациями  по жилым домам под управлением  ООО  УО " ЧЕРЕМУШКИ " за   ФЕВРАЛЬ           2023 г по текущему ремонту</t>
  </si>
  <si>
    <t xml:space="preserve"> Работы выполненные  ООО "Черемушки"- Группа домов"  по жилым домам под управлением  ООО "Черемушки"- Группа домов" за   ФЕВРАЛЬ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</si>
  <si>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ФЕВРАЛЬ           2023 г по текущему ремонту</t>
  </si>
  <si>
    <t>№807   
от    07.02.2023г</t>
  </si>
  <si>
    <t xml:space="preserve"> Ав акт от    09.02.2023г. Акт вып работ от    10.02.2023г</t>
  </si>
  <si>
    <t>с 01.04.2023 г</t>
  </si>
  <si>
    <t>ООО "Черемушки"-Группа домов" с 01.04.2023 г</t>
  </si>
  <si>
    <t>Дома в УО Черемушки с 01.04.23 г.</t>
  </si>
  <si>
    <t>Опиловка аварийных деревьев    произрастающих на придомовой территории</t>
  </si>
  <si>
    <t>№806   
от    07.02.2023г</t>
  </si>
  <si>
    <t>Опиловка и вывоз аварийного дерева в количестве 1 шт. расположенных на придомовой территории</t>
  </si>
  <si>
    <t>Опиловка и вывоз аварийных деревьев в количестве 3 шт. расположенных на придомовой территории</t>
  </si>
  <si>
    <t>№805   
от    27.02.2023г</t>
  </si>
  <si>
    <t>Акт вып работ от    10.02.2023г Протокол от 15.11.22г.</t>
  </si>
  <si>
    <t>Прочистка газохода по стояку в квартире №48</t>
  </si>
  <si>
    <t>№ДВК/42   
от 14.02.2023г</t>
  </si>
  <si>
    <t>ООО "ЖилСпецРСУ"</t>
  </si>
  <si>
    <t>Замена коренного крана и участка трубопровода системы ХВС в квартире №15  МЖД по адресу: г. Калуга,  ул. М. Горького, д. 8</t>
  </si>
  <si>
    <t>Замена участка трубопровода  систем ЦО и ХВС в квартире №7 (со сварочными работами) МЖД по адресу: г. Калуга,  ул. Болотникова, д. 10а</t>
  </si>
  <si>
    <t>Замена участка трубопровода  системы ЦО в квартире №33  МЖД по адресу: г. Калуга,  ул. Чехова, д. 21</t>
  </si>
  <si>
    <t xml:space="preserve"> Замена участка трубопровода (магистраль, стояк)  системы ЦО в подвале  МЖД по адресу: г. Калуга,  ул. Болотникова, д. 13</t>
  </si>
  <si>
    <t>Замена участка трубопровода  системы ЦО в квартире №4  МЖД по адресу: г. Калуга,  ул. Болотникова, д. 10а</t>
  </si>
  <si>
    <t xml:space="preserve"> Замена участка трубопровода  системы ЦО в техподполье  МЖД по адресу: г. Калуга,  ул. Баррикад, д. 157</t>
  </si>
  <si>
    <t>Восстановление освещения на фасаде  МЖД по адресу: г. Калуга,  ул. Чижевского, д. 24</t>
  </si>
  <si>
    <t>Восстановление освещения на фасаде  МЖД по адресу: г. Калуга,  ул. Болотникова, д. 14, к.1</t>
  </si>
  <si>
    <t>Замена участка трубопровода (магистраль, 4-ре стояка)  системы ХВС  в техподполье  МЖД по адресу: г. Калуга,  ул. Пролетарская, д. 161</t>
  </si>
  <si>
    <t>Ремонт магистрального трубопровода  системы ГВС (со сварочными работами)  МЖД по адресу: г. Калуга,  ул. Баррикад, д. 139</t>
  </si>
  <si>
    <t>Замена участка стояка канализации в квартире №84  МЖД по адресу: г. Калуга,  ул. М. Жукова, д. 52</t>
  </si>
  <si>
    <t xml:space="preserve">Ремонт стояка системы ГВС в квартире №1 (со сварочными работами) </t>
  </si>
  <si>
    <t>Ремонт стояка системы ГВС в квартире №1 (со сварочными работами)  МЖД по адресу: г. Калуга,  ул. Чехова, д. 11</t>
  </si>
  <si>
    <t>Замена участка трубопровода  системы ХВС в квартире №23</t>
  </si>
  <si>
    <t>Замена участка трубопровода  системы ХВС в квартире №23 МЖД по адресу: г. Калуга,  ул. М. Жукова, д. 31</t>
  </si>
  <si>
    <t xml:space="preserve"> Ав акт и акт вып работ от    02.03.2023г</t>
  </si>
  <si>
    <t xml:space="preserve"> Акт вып работ от    02.03.2023г</t>
  </si>
  <si>
    <t xml:space="preserve"> Ав акт и акт вып работ от    09.03.2023г</t>
  </si>
  <si>
    <t xml:space="preserve"> Ав акт и акт вып работ от    13.03.2023г</t>
  </si>
  <si>
    <t xml:space="preserve"> Ав акт и акт вып работ от    20.03.2023г</t>
  </si>
  <si>
    <t xml:space="preserve"> Ав акт и акт вып работ от    21.03.2023г</t>
  </si>
  <si>
    <t xml:space="preserve"> Ав акт и акт вып работ от    29.03.2023г</t>
  </si>
  <si>
    <t xml:space="preserve"> Ав акт и акт вып работ от    30.03.2023г</t>
  </si>
  <si>
    <t xml:space="preserve"> Ав акт и акт вып работ от    31.03.2023г</t>
  </si>
  <si>
    <t>с 01.04.2023 г дом ушел в УК "Тайфун"</t>
  </si>
  <si>
    <t>Замена участка стояка канализации в квартире №54</t>
  </si>
  <si>
    <t>Замена коренного крана системы ХВС в квартире №8</t>
  </si>
  <si>
    <t xml:space="preserve"> Замена коренного крана системы ХВС в квартире №45</t>
  </si>
  <si>
    <t>Восстановление подачи напряжения в квартиру №21</t>
  </si>
  <si>
    <t>Замена участка стояка системы ХВС в квартире №37 и техподполье, замена участка стояка системы ГВС в техподполье</t>
  </si>
  <si>
    <t xml:space="preserve"> Демонтаж 2-х радиаторов системы ЦО с установкой шаровых кранов на подводке к радиаторам в квартире №39</t>
  </si>
  <si>
    <t xml:space="preserve">Теплоизоляция труб инженерных сетей, установка спускного крана на системе ЦО в техподполье </t>
  </si>
  <si>
    <t xml:space="preserve"> Замена участка трубопровода  системы ЦО (со сварочными работами)</t>
  </si>
  <si>
    <t xml:space="preserve">Восстановление крыши схода в подвал подъезда №2 </t>
  </si>
  <si>
    <t xml:space="preserve"> Сварочные работы при ремонте стояка системы ГВС в квартире №42</t>
  </si>
  <si>
    <t xml:space="preserve"> Замена коренного крана системы ХВС в квартире №57</t>
  </si>
  <si>
    <t xml:space="preserve"> Замена радиатора системы ЦО в квартире №2</t>
  </si>
  <si>
    <t xml:space="preserve"> Замена коренного крана системы ХВС (кран-букса) в квартире №1</t>
  </si>
  <si>
    <t xml:space="preserve"> Замена участка трубопровода  системы ГВС (со сварочными работами) </t>
  </si>
  <si>
    <t xml:space="preserve"> Замена коренного крана и врезки системы ХВС в квартире №68 </t>
  </si>
  <si>
    <t>РЕЕСТР      ЗА      МАРТ            2023 ГОДА</t>
  </si>
  <si>
    <t xml:space="preserve"> Работы выполненные  ООО  УО " ЧЕРЕМУШКИ "  по жилым домам под управлением  ООО  УО " ЧЕРЕМУШКИ " за  МАРТ           2023 г по текущему ремонту</t>
  </si>
  <si>
    <t xml:space="preserve"> Работы выполненные  ООО "Черемушки"- Группа домов"  по жилым домам под управлением  ООО "Черемушки"- Группа домов" за   МАРТ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</si>
  <si>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МАРТ           2023 г по текущему ремонту</t>
  </si>
  <si>
    <t>Сварочные работы при ремонте стояка системы ХВС в квартире №20</t>
  </si>
  <si>
    <t>Сварочные работы при ремонте стояка системы ХВС в квартире №20 МЖД по адресу: г. Калуга,  ул. М. Жукова, д. 31</t>
  </si>
  <si>
    <t>№ДВК/55  
от    01.03.2023г</t>
  </si>
  <si>
    <t xml:space="preserve"> Ав акт и акт вып работ от    01.03.2023г</t>
  </si>
  <si>
    <t xml:space="preserve"> Ав акт и акт вып работ от    27.03.2023г</t>
  </si>
  <si>
    <t>№ДВК/65  
от    27.03.2023г</t>
  </si>
  <si>
    <t>Прочистка газохода по стояку в квартире №3</t>
  </si>
  <si>
    <t>№ДВК/66  
от    29.03.2023г</t>
  </si>
  <si>
    <t>№ДВК/67  
от    29.03.2023г</t>
  </si>
  <si>
    <t>Прочистка вентиляционного канала по стояку в квартире №11</t>
  </si>
  <si>
    <t>Прочистка вентиляционного канала по стояку в квартире №5</t>
  </si>
  <si>
    <t>№ДВК/69  
от    31.03.2023г</t>
  </si>
  <si>
    <t>Прочистка газохода и вентканалов по стояку в квартирах №46, 51, 54, 55, 58</t>
  </si>
  <si>
    <t xml:space="preserve"> Ав акт от    28.03.2023г  Акт вып работ от     31.03.2023г</t>
  </si>
  <si>
    <t>Замена участка стояка канализации в квартире №54 МЖД по адресу: г. Калуга,  ул. Баррикад, д. 139</t>
  </si>
  <si>
    <t>Замена коренного крана системы ХВС в квартире №8 МЖД по адресу: г. Калуга,  ул. М. Жукова, д. 37</t>
  </si>
  <si>
    <t>Замена участка трубопровода  системы ХВС  МЖД по адресу: г. Калуга,  ул. Чижевского, д. 25</t>
  </si>
  <si>
    <t xml:space="preserve"> Замена коренного крана системы ХВС в квартире №45 МЖД по адресу: г. Калуга,  ул. Пролетарская, д. 159</t>
  </si>
  <si>
    <t>Восстановление подачи напряжения в квартиру №21 МЖД по адресу: г. Калуга,  ул. Чехова, д. 21</t>
  </si>
  <si>
    <t xml:space="preserve"> Сварочные работы при ремонте стояка системы ГВС в квартире №42 МЖД по адресу: г. Калуга,  ул. М. Жукова, д. 52</t>
  </si>
  <si>
    <t>Замена участка стояка системы ХВС в квартире №37 и техподполье, замена участка стояка системы ГВС в техподполье МЖД по адресу: г. Калуга,  ул. Чижевского, д. 25</t>
  </si>
  <si>
    <t xml:space="preserve"> Демонтаж 2-х радиаторов системы ЦО с установкой шаровых кранов на подводке к радиаторам в квартире №39 МЖД по адресу: г. Калуга,  ул. М. Жукова, д. 37</t>
  </si>
  <si>
    <t xml:space="preserve"> Замена участка трубопровода  системы ХВС в подвале  (со сварочными работами) МЖД по адресу: г. Калуга,  ул. М. Жукова, д. 15</t>
  </si>
  <si>
    <t>Теплоизоляция труб инженерных сетей, установка спускного крана на системе ЦО в техподполье  МЖД по адресу: г. Калуга,  ул. Чижевского, д. 21</t>
  </si>
  <si>
    <t xml:space="preserve"> Замена участка трубопровода  системы ЦО (со сварочными работами) МЖД по адресу: г. Калуга,  ул. Чижевского, д. 25</t>
  </si>
  <si>
    <t>Восстановление крыши схода в подвал подъезда №2  МЖД по адресу: г. Калуга,  ул. Баррикад, д. 139</t>
  </si>
  <si>
    <t xml:space="preserve"> Замена участка трубопровода  системы ЦО в квартире №10 МЖД по адресу: г. Калуга,  ул. Болотникова, д. 13</t>
  </si>
  <si>
    <t xml:space="preserve"> Замена коренного крана системы ХВС в квартире №57 МЖД по адресу: г. Калуга,  ул. Чижевского, д. 24</t>
  </si>
  <si>
    <t xml:space="preserve"> Замена радиатора системы ЦО в квартире №2 МЖД по адресу: г. Калуга,  ул. М. Жукова, д. 13, к.1</t>
  </si>
  <si>
    <t xml:space="preserve"> Замена коренного крана системы ХВС (кран-букса) в квартире №1 МЖД по адресу: г. Калуга,  ул. Баррикад, д. 149</t>
  </si>
  <si>
    <t xml:space="preserve"> Замена участка трубопровода  системы ГВС (со сварочными работами)  МЖД по адресу: г. Калуга,  ул. Баррикад, д. 139</t>
  </si>
  <si>
    <t xml:space="preserve"> Замена коренного крана и врезки системы ХВС в квартире №68  МЖД по адресу: г. Калуга,  ул. Болотникова, д. 9/17</t>
  </si>
  <si>
    <t>РЕЕСТР      ЗА      АПРЕЛЬ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</si>
  <si>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АПРЕЛЬ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</si>
  <si>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АПРЕЛЬ           2023 г по текущему ремонту</t>
  </si>
  <si>
    <t xml:space="preserve"> Ав акт и акт вып работ от    03.04.2023г</t>
  </si>
  <si>
    <t xml:space="preserve"> Ав акт и акт вып работ от    05.04.2023г</t>
  </si>
  <si>
    <t xml:space="preserve"> Ав акт и акт вып работ от    06.04.2023г</t>
  </si>
  <si>
    <t xml:space="preserve"> Ав акт и акт вып работ от    07.04.2023г</t>
  </si>
  <si>
    <t xml:space="preserve"> Ав акт и акт вып работ от    11.04.2023г</t>
  </si>
  <si>
    <t xml:space="preserve"> Ав акт и акт вып работ от    12.04.2023г</t>
  </si>
  <si>
    <t xml:space="preserve"> Ав акт и акт вып работ от    13.04.2023г</t>
  </si>
  <si>
    <t xml:space="preserve"> Ав акт от    26.04.2023г. Акт вып работ от    27.04.2023г</t>
  </si>
  <si>
    <t xml:space="preserve"> Акт вып работ от    28.04.2023г Письмо АО "Газпром газораспределение Калуга" от 24.04.23г</t>
  </si>
  <si>
    <t xml:space="preserve">Замена коренного крана системы ХВС в квартире №5.  Замена крана на  стояке системы ХВС в техподполье </t>
  </si>
  <si>
    <t xml:space="preserve">Замена вентеля на  стояке системы ГВС в техподполье  </t>
  </si>
  <si>
    <t xml:space="preserve">Замена участка трубопровода  системы ХВС на квартиру №70 и магазин  </t>
  </si>
  <si>
    <t xml:space="preserve">Замена участка стояка системы ГВС в квартире №34 </t>
  </si>
  <si>
    <t xml:space="preserve">Замена сливных кранов на радиаторах системы ЦО в квартире №25 (4шт.) и замена сливных кранов на стояках  системы ЦО в подвале (2 шт.)   </t>
  </si>
  <si>
    <t xml:space="preserve"> Замена участка подводки к полотенцесушителю системы ЦО в квартире №6</t>
  </si>
  <si>
    <t>Замена сливных кранов на системе ЦО в техподполье</t>
  </si>
  <si>
    <t xml:space="preserve">Зачистка и окраска газопровода в подъезде №1 </t>
  </si>
  <si>
    <t>Текущий ремонт мягкой кровли над квартирами №№66, 68, л/клеткой в  подъезде №4</t>
  </si>
  <si>
    <t>КП "БТИ"</t>
  </si>
  <si>
    <t>№ 230000002611   
от    23.03.2023г</t>
  </si>
  <si>
    <t xml:space="preserve">Заключение о техническом состоянии объекта капитального строительства </t>
  </si>
  <si>
    <t>Акт вып работ от    18.04.2023г
Протокол от 17.03.2023г</t>
  </si>
  <si>
    <t>№ДВК/71  
от    06.04.2023г</t>
  </si>
  <si>
    <t xml:space="preserve"> Ав акт от    24.03.2023г. Акт вып работ от    06.04.2023г</t>
  </si>
  <si>
    <t>Прочистка газохода и вентканалов по стояку в квартире №20</t>
  </si>
  <si>
    <t>№ДВК/72  
от    07.04.2023г</t>
  </si>
  <si>
    <t>Прочистка газохода по стояку в квартирах №29, 33, 37</t>
  </si>
  <si>
    <t>Замена коренного крана системы ХВС в квартире №5.  Замена крана на  стояке системы ХВС в техподполье  МЖД по адресу: г. Калуга,  ул. Болотникова, д. 6</t>
  </si>
  <si>
    <t>Замена вентеля на  стояке системы ГВС в техподполье   МЖД по адресу: г. Калуга,  ул. Чижевского, д. 25</t>
  </si>
  <si>
    <t>Замена участка трубопровода  системы ХВС на квартиру №70 и магазин   МЖД по адресу: г. Калуга,  ул. Болотникова, д. 9/17</t>
  </si>
  <si>
    <t>Замена участка стояка системы ГВС в квартире №34  МЖД по адресу: г. Калуга,  ул. Чижевского, д. 25</t>
  </si>
  <si>
    <t>Замена сливных кранов на радиаторах системы ЦО в квартире №25 (4шт.) и замена сливных кранов на стояках  системы ЦО в подвале (2 шт.)    МЖД по адресу: г. Калуга,  ул. Болотникова, д. 14, к.1</t>
  </si>
  <si>
    <t xml:space="preserve"> Замена участка подводки к полотенцесушителю системы ЦО в квартире №6 МЖД по адресу: г. Калуга,  ул. Болотникова, д. 6</t>
  </si>
  <si>
    <t>Замена сливных кранов на системе ЦО в техподполье МЖД по адресу: г. Калуга,  ул. Болотникова, д. 4</t>
  </si>
  <si>
    <t>№ДВК/87  
от    28.04.2023г</t>
  </si>
  <si>
    <t xml:space="preserve"> Ав акт и акт вып работ от    28.04.2023г</t>
  </si>
  <si>
    <t>Прочистка вентканала по стояку в квартире № 37</t>
  </si>
  <si>
    <t>Замена участка стояка системы ХВС в квартирах №№42, 45, 48. Замена участка стояка канализации  в квартире №48</t>
  </si>
  <si>
    <t>Замена участка стояка системы ХВС в квартирах №№42, 45, 48. Замена участка стояка канализации  в квартире №48 МЖД по адресу: г. Калуга,  ул. М. Жукова, д. 13, к.1</t>
  </si>
  <si>
    <t xml:space="preserve"> Ав акт и акт вып работ от    20.04.2023г</t>
  </si>
  <si>
    <t xml:space="preserve"> Ав акт и акт вып работ от    21.04.2023г</t>
  </si>
  <si>
    <t xml:space="preserve"> Замена участка стояка и подводки к полотенцесушителю на системе ЦО из подвала в квартиры №№1, 13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</si>
  <si>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</t>
  </si>
  <si>
    <t xml:space="preserve">Замена спускного крана воздухотводчика на расширительном бочке системы ЦО </t>
  </si>
  <si>
    <t xml:space="preserve">Спил и вывоз деревьев в количестве 6 шт. </t>
  </si>
  <si>
    <t xml:space="preserve"> Замена участка стояка и подводки к полотенцесушителю на системе ЦО из подвала в квартиры №№1, 13 МЖД по адресу: г. Калуга,  ул. М. Горького, д. 3, к.1 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</si>
  <si>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 МЖД по адресу: г. Калуга,  ул. Чижевского, д. 22</t>
  </si>
  <si>
    <t>Замена спускного крана воздухотводчика на расширительном бочке системы ЦО  МЖД по адресу: г. Калуга,  ул. Болотникова, д. 6</t>
  </si>
  <si>
    <t>Текущий ремонт мягкой кровли над квартирами №№66, 68, л/клеткой в  подъезде №4 МЖД по адресу: г. Калуга,  ул. Ф. Энгельса, д. 9</t>
  </si>
  <si>
    <t>Зачистка и окраска газопровода в подъезде №1  МЖД по адресу: г. Калуга,  ул. Болотникова, д. 24</t>
  </si>
  <si>
    <t xml:space="preserve"> Ав акт и акт вып работ от    02.05.2023г</t>
  </si>
  <si>
    <t xml:space="preserve"> Ав акт от    04.05.2023г. Акт вып работ от    05.05.2023г</t>
  </si>
  <si>
    <t xml:space="preserve"> Ав акт от    10.05.2023г. Акт вып работ от    11.05.2023г</t>
  </si>
  <si>
    <t xml:space="preserve"> Ав акт и акт вып работ от    11.05.2023г</t>
  </si>
  <si>
    <t xml:space="preserve"> Ав акт и акт вып работ от    12.05.2023г</t>
  </si>
  <si>
    <t xml:space="preserve"> Ав акт от    16.05.2023г. Акт вып работ от    17.05.2023г</t>
  </si>
  <si>
    <t xml:space="preserve"> Ав акт и акт вып работ от    16.05.2023г</t>
  </si>
  <si>
    <t xml:space="preserve"> Ав акт и акт вып работ от    17.05.2023г</t>
  </si>
  <si>
    <t xml:space="preserve"> Акт вып работ от    17.05.2023г</t>
  </si>
  <si>
    <t xml:space="preserve"> Ав акт от    18.05.2023г. Акт вып работ от    19.05.2023г</t>
  </si>
  <si>
    <t xml:space="preserve"> Ав акт и акт вып работ от    18.05.2023г</t>
  </si>
  <si>
    <t xml:space="preserve"> Ав акт от    23.05.2023г. Акт вып работ от    24.05.2023г</t>
  </si>
  <si>
    <t xml:space="preserve"> Акт вып работ от    18.05.2023г 
Акт обсл от 06.04.23г</t>
  </si>
  <si>
    <t xml:space="preserve"> Акт вып работ от    19.05.2023г 
Акт обсл от 20.04.23г</t>
  </si>
  <si>
    <t xml:space="preserve"> Акт вып работ от    24.05.2023г 
Акт обсл от 10.04.23г</t>
  </si>
  <si>
    <t xml:space="preserve"> Акт вып работ от    24.05.2023г 
Акт обсл от 30.03.23г</t>
  </si>
  <si>
    <t xml:space="preserve"> Ав акт от    26.05.2023г. Акт вып работ от    29.05.2023г</t>
  </si>
  <si>
    <t>Замена задвижки на системе ЦО в подвальном помещении</t>
  </si>
  <si>
    <t>Замена участка стояка системы ХВС в квартире №37</t>
  </si>
  <si>
    <t>Текущий ремонт  мягкой кровли расположенной над квартирой №33 и л/кл подъезда №2</t>
  </si>
  <si>
    <t>Восстановление цементного слоя тамбурной площадки подъезда №1</t>
  </si>
  <si>
    <t>Восстановление цементного слоя на входной группы подъезда №3</t>
  </si>
  <si>
    <t xml:space="preserve">Ремонт порогов при входе в подъезд №1 и №2  </t>
  </si>
  <si>
    <t xml:space="preserve">Замена сливных кранов на радиаторах  и п/с системы ЦО в квартире №21 </t>
  </si>
  <si>
    <t xml:space="preserve"> Замена сливного крана на радиаторе системы ЦО в квартире №70</t>
  </si>
  <si>
    <t>Ремонт порога при входе в подъезд №3</t>
  </si>
  <si>
    <t xml:space="preserve"> Замена спускного крана на п/с системы ЦО в квартире №20</t>
  </si>
  <si>
    <t xml:space="preserve"> Замена участка стояка системы ЦО в подвальном помещении под  квартирой №22</t>
  </si>
  <si>
    <t>Замена участка двух стояков системы ЦО в подвальном помещении под  квартирой №65</t>
  </si>
  <si>
    <t xml:space="preserve">Восстановление люка на приямке техподполья подъезда №2 </t>
  </si>
  <si>
    <t xml:space="preserve">Замена спускных кранов на радиаторах системы ЦО в квартире №25 </t>
  </si>
  <si>
    <t xml:space="preserve"> Замена сливных кранов на радиаторах системы ЦО в квартире №44</t>
  </si>
  <si>
    <t xml:space="preserve">Замена участка подводки к радиатору на системе ЦО в квартире №63 </t>
  </si>
  <si>
    <t>Текущий ремонт  мягкой кровли расположенной над квартирой №30</t>
  </si>
  <si>
    <t xml:space="preserve"> Замена участка стояка канализации в подвале под  квартирой №48 </t>
  </si>
  <si>
    <t>№06-2023   
от    17.04.2023г</t>
  </si>
  <si>
    <t>Комплекс работ по ремонту подъезда №2</t>
  </si>
  <si>
    <t xml:space="preserve"> Акт вып работ от    12.05.2023г
Протокол от 06.02.23г</t>
  </si>
  <si>
    <t>№ДВК/90  
от    04.05.2023г</t>
  </si>
  <si>
    <t xml:space="preserve"> Ав акт и акт вып работ от    04.05.2023г</t>
  </si>
  <si>
    <t>№ДВК/91  
от    04.05.2023г</t>
  </si>
  <si>
    <t>Прочистка газохода по стояку в квартире №43</t>
  </si>
  <si>
    <t>Прочистка газохода по стояку в квартире №37</t>
  </si>
  <si>
    <t>РЕЕСТР      ЗА      МАЙ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</si>
  <si>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МАЙ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</si>
  <si>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МАЙ           2023 г по текущему ремонту</t>
  </si>
  <si>
    <t>Замена задвижки на системе ЦО в подвальном помещении МЖД по адресу: г. Калуга,  ул. Болотникова, д. 3</t>
  </si>
  <si>
    <t>Замена участка стояка системы ХВС в квартире №37 МЖД по адресу: г. Калуга,  ул. Суворова, д. 181</t>
  </si>
  <si>
    <t>Текущий ремонт  мягкой кровли расположенной над квартирой №33 и л/кл подъезда №2 МЖД по адресу: г. Калуга,  ул. Ф. Энгельса, д. 9</t>
  </si>
  <si>
    <t>Восстановление цементного слоя тамбурной площадки подъезда №1 МЖД по адресу: г. Калуга,  ул. Болотникова, д. 20</t>
  </si>
  <si>
    <t>Восстановление цементного слоя на входной группы подъезда №3 МЖД по адресу: г. Калуга,  ул. Болотникова, д. 13</t>
  </si>
  <si>
    <t xml:space="preserve"> Замена участка стояка канализации в подвале под  квартирой №48  МЖД по адресу: г. Калуга,  ул. Болотникова, д. 13</t>
  </si>
  <si>
    <t>Ремонт порогов при входе в подъезд №1 и №2   МЖД по адресу: г. Калуга,  ул. Баррикад, д. 161</t>
  </si>
  <si>
    <t>Замена сливных кранов на радиаторах  и п/с системы ЦО в квартире №21  МЖД по адресу: г. Калуга,  ул. Болотникова, д. 13</t>
  </si>
  <si>
    <t xml:space="preserve"> Замена сливного крана на радиаторе системы ЦО в квартире №70 МЖД по адресу: г. Калуга,  ул. М. Горького, д. 8</t>
  </si>
  <si>
    <t>Ремонт порога при входе в подъезд №3 МЖД по адресу: г. Калуга,  ул. Баррикад, д. 159</t>
  </si>
  <si>
    <t xml:space="preserve"> Замена спускного крана на п/с системы ЦО в квартире №20 МЖД по адресу: г. Калуга,  ул. Чехова, д. 13</t>
  </si>
  <si>
    <t xml:space="preserve"> Замена участка стояка системы ЦО в подвальном помещении под  квартирой №22 МЖД по адресу: г. Калуга,  ул. Суворова, д. 181</t>
  </si>
  <si>
    <t xml:space="preserve">Замена участка двух стояков системы ЦО в подвальном помещении под  квартирой №65 МЖД по адресу: г. Калуга,  ул. М. Горького, д. 3, к.1 </t>
  </si>
  <si>
    <t>Восстановление люка на приямке техподполья подъезда №2  МЖД по адресу: г. Калуга,  ул. Баррикад, д. 161</t>
  </si>
  <si>
    <t>Замена спускных кранов на радиаторах системы ЦО в квартире №25  МЖД по адресу: г. Калуга,  ул. Баррикад, д. 139</t>
  </si>
  <si>
    <t xml:space="preserve"> Замена сливных кранов на радиаторах системы ЦО в квартире №44 МЖД по адресу: г. Калуга,  ул. Баррикад, д. 139</t>
  </si>
  <si>
    <t xml:space="preserve">Замена участка подводки к радиатору на системе ЦО в квартире №63  МЖД по адресу: г. Калуга,  ул. М. Горького, д. 3, к.1 </t>
  </si>
  <si>
    <t>Текущий ремонт  мягкой кровли расположенной над квартирой №30 МЖД по адресу: г. Калуга,  ул. Баррикад, д. 161</t>
  </si>
  <si>
    <t xml:space="preserve"> Замена участка трубопровода  системы ЦО в подвале второго подъезда (со сварочными работами)</t>
  </si>
  <si>
    <t xml:space="preserve"> Замена участка трубопровода  системы ЦО в подвале второго подъезда (со сварочными работами) МЖД по адресу: г. Калуга,  ул. М. Горького, д. 3, к.1 </t>
  </si>
  <si>
    <t>Демонтаж радиатора с четвертого этажа с последующей установкой на первом этаже лестничной клетки в подъезде №4</t>
  </si>
  <si>
    <t>Демонтаж радиатора с четвертого этажа с последующей установкой на первом этаже лестничной клетки в подъезде №4 МЖД по адресу: г. Калуга,  ул. Болотникова, д. 13</t>
  </si>
  <si>
    <t>РЕЕСТР      ЗА      ИЮНЬ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</si>
  <si>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ИЮНЬ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</si>
  <si>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ИЮНЬ           2023 г по текущему ремонту</t>
  </si>
  <si>
    <t xml:space="preserve"> Ав акт от    05.06.2023г. Акт вып работ от    06.06.2023г</t>
  </si>
  <si>
    <t xml:space="preserve"> Ав акт и акт вып работ от    13.06.2023г</t>
  </si>
  <si>
    <t xml:space="preserve"> Акт вып работ от    14.06.2023г
Акт обсл от 03.04.23г</t>
  </si>
  <si>
    <t xml:space="preserve"> Ав акт и акт вып работ от    15.06.2023г</t>
  </si>
  <si>
    <t xml:space="preserve"> Ав акт и акт вып работ от    16.06.2023г</t>
  </si>
  <si>
    <t xml:space="preserve"> Акт вып работ от    16.06.2023г
Акт обсл от 01.03.23г</t>
  </si>
  <si>
    <t xml:space="preserve"> Ав акт и акт вып работ от    19.06.2023г</t>
  </si>
  <si>
    <t xml:space="preserve"> Акт вып работ от    23.06.2023г
Предписание ГЖИ КО  №1612 от 24.05.2023 г</t>
  </si>
  <si>
    <t xml:space="preserve"> Ав акт и акт вып работ от    26.06.2023г</t>
  </si>
  <si>
    <t xml:space="preserve"> Акт вып работ от    26.06.2023г
Предписание ГЖИ КО  №1612 от 24.05.2023 г</t>
  </si>
  <si>
    <t xml:space="preserve"> Ав акт и акт вып работ от    27.06.2023г</t>
  </si>
  <si>
    <t xml:space="preserve"> Ав акт и акт вып работ от    28.06.2023г</t>
  </si>
  <si>
    <t xml:space="preserve">Текущий ремонт  мягкой кровли расположенной над квартирой №30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</si>
  <si>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</t>
  </si>
  <si>
    <t xml:space="preserve">Замена участка стояка системы ХВС в квартире №2 </t>
  </si>
  <si>
    <t>Ревизия поэтажных электрощитов</t>
  </si>
  <si>
    <t>Ремонт штукатурного слоя цоколя под окнами квартиры №22</t>
  </si>
  <si>
    <t>Замена почтовых ящиков в подъезде №1 (квартиры №№ 1-18)</t>
  </si>
  <si>
    <t xml:space="preserve"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</t>
  </si>
  <si>
    <t xml:space="preserve"> Акт вып работ от    08.06.2023г Предписание ГЖИ КО  №1506 от 07.04.2023 г
Предостережение  ГЖИ КО  №1145, №1814 от 27.03.2023г, и 24.04.2023 г</t>
  </si>
  <si>
    <t xml:space="preserve"> Акт вып работ от    18.05.2023г 
Предостережение  ГЖИ КО  №1236 от 31.03.2023г</t>
  </si>
  <si>
    <t xml:space="preserve">Замена коренного крана на системе ХВС  в квартире №29 </t>
  </si>
  <si>
    <t xml:space="preserve"> Замена коренного крана на системе ГВС  в квартире №54</t>
  </si>
  <si>
    <t xml:space="preserve"> Замена коренного крана на системе ХВС  в квартире №28</t>
  </si>
  <si>
    <t xml:space="preserve"> Замена радиаторов системы ЦО (2 шт.) в квартире №39</t>
  </si>
  <si>
    <t xml:space="preserve">Замена спускных кранов (3 шт.) на радиаторах системы ЦО  в квартире №59 </t>
  </si>
  <si>
    <t xml:space="preserve"> Замена участка трубопровода  системы ЦО в подвале (со сварочными работами)</t>
  </si>
  <si>
    <t xml:space="preserve"> Замена участка стояка системы ГВС в квартире №18</t>
  </si>
  <si>
    <t xml:space="preserve"> Замена участка стояка системы ХВС в квартирах №№37, 33. Замена участка стояка системы ХВС в подвале под квартирой №37</t>
  </si>
  <si>
    <t>Замена коренного крана на системе ХВС  в квартире №45</t>
  </si>
  <si>
    <t xml:space="preserve"> Замена запорной арматуры на вводе системе ХВС с участком трубопровода (со сварочными работами)</t>
  </si>
  <si>
    <t>Замена запорной арматуры на вводе системе ХВС</t>
  </si>
  <si>
    <t xml:space="preserve"> Замена участка стояка канализации в техподполье под квартирой №16</t>
  </si>
  <si>
    <t>№ 23-К   
от    24.04.2023г</t>
  </si>
  <si>
    <t>Укладка керамогранитной плитки на этажах в подъездах №1, №3</t>
  </si>
  <si>
    <t xml:space="preserve"> Акт вып работ от 19.06.2023г Протокол № 4 от 17.04.2023 г</t>
  </si>
  <si>
    <t>№831   
от    31.05.2023г</t>
  </si>
  <si>
    <t xml:space="preserve">Герметизация межпанельных швов со вскрытием 4м.п., герметизация межпанельных швов без вскрытия 6п.м. </t>
  </si>
  <si>
    <t xml:space="preserve"> Акт вып работ от 14.06.2023г Предостережение  ГЖИ КО  №179 от 18.01.2023г</t>
  </si>
  <si>
    <t>№ДВК/113  
от    21.06.2023г</t>
  </si>
  <si>
    <t>Прочистка газоходов и вентканалов по стояку, пробивка отверстий, восстановление кирпичной кладки с оштукатуриванием, установка площадки газохода, установка кармана чистки по стояку в квартирах №№12, 20 (с предостановлением материалов Заказчиком)</t>
  </si>
  <si>
    <t xml:space="preserve"> Ав акт от    04.06.2023г. Акт вып работ от    21.06.2023г</t>
  </si>
  <si>
    <t xml:space="preserve"> Акт вып работ от    20.06.2023г
Предписание ГЖИ КО  №1619 от 26.05.2023 г</t>
  </si>
  <si>
    <t>Герметизация межпанельных швов по квартире №22</t>
  </si>
  <si>
    <t xml:space="preserve">Текущий ремонт  мягкой кровли расположенной над квартирой №30  МЖД по адресу: г. Калуга,  ул. М. Горького, д. 7, к.1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</si>
  <si>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 МЖД по адресу: г. Калуга,  ул. М. Жукова, д. 45</t>
  </si>
  <si>
    <t>Замена участка стояка системы ХВС в квартире №2  МЖД по адресу: г. Калуга,  ул. Болотникова, д. 10</t>
  </si>
  <si>
    <t xml:space="preserve"> Замена радиаторов системы ЦО (2 шт.) в квартире №39 МЖД по адресу: г. Калуга,  ул. Болотникова, д. 9/17</t>
  </si>
  <si>
    <t>Замена коренного крана на системе ХВС  в квартире №29  МЖД по адресу: г. Калуга,  ул. М. Жукова, д. 52</t>
  </si>
  <si>
    <t xml:space="preserve"> Замена коренного крана на системе ГВС  в квартире №54 МЖД по адресу: г. Калуга,  ул. Пролетарская, д. 161</t>
  </si>
  <si>
    <t xml:space="preserve"> Замена коренного крана на системе ХВС  в квартире №28 МЖД по адресу: г. Калуга,  ул. Чехова, д. 11</t>
  </si>
  <si>
    <t>Замена спускных кранов (3 шт.) на радиаторах системы ЦО  в квартире №59  МЖД по адресу: г. Калуга,  ул. Чехова, д. 11</t>
  </si>
  <si>
    <t xml:space="preserve"> Замена участка трубопровода  системы ЦО в подвале (со сварочными работами) МЖД по адресу: г. Калуга,  ул. М. Горького, д. 7, к.1 </t>
  </si>
  <si>
    <t>Ревизия поэтажных электрощитов МЖД по адресу: г. Калуга,  ул. Чижевского, д. 22</t>
  </si>
  <si>
    <t xml:space="preserve"> Замена участка стояка системы ГВС в квартире №18 МЖД по адресу: г. Калуга,  ул. Чехова, д. 11</t>
  </si>
  <si>
    <t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 МЖД по адресу: г. Калуга,  ул. Чижевского, д. 22</t>
  </si>
  <si>
    <t xml:space="preserve"> Замена участка стояка системы ХВС в квартирах №№37, 33. Замена участка стояка системы ХВС в подвале под квартирой №37 МЖД по адресу: г. Калуга,  ул. Чехова, д. 11</t>
  </si>
  <si>
    <t>Замена коренного крана на системе ХВС  в квартире №45 МЖД по адресу: г. Калуга,  ул. Болотникова, д. 13</t>
  </si>
  <si>
    <t xml:space="preserve"> Замена запорной арматуры на вводе системе ХВС с участком трубопровода (со сварочными работами) МЖД по адресу: г. Калуга,  ул. Болотникова, д. 13</t>
  </si>
  <si>
    <t>Замена запорной арматуры на вводе системе ХВС МЖД по адресу: г. Калуга,  ул. М. Жукова, д. 13</t>
  </si>
  <si>
    <t xml:space="preserve"> Замена участка стояка канализации в техподполье под квартирой №16 МЖД по адресу: г. Калуга,  ул. Чижевского, д. 21</t>
  </si>
  <si>
    <t>Замена почтовых ящиков в подъезде №1 (квартиры №№ 1-18) МЖД по адресу: г. Калуга,  ул. Болотникова, д. 24</t>
  </si>
  <si>
    <t>Ремонт штукатурного слоя цоколя под окнами квартиры №22 МЖД по адресу: г. Калуга,  ул. Баррикад, д. 149</t>
  </si>
  <si>
    <t>с 01.08.2023 г</t>
  </si>
  <si>
    <t>ООО "Черемушки"-Группа домов" с 01.08.2023 г</t>
  </si>
  <si>
    <t>Дом был в УО до 01.06.23г</t>
  </si>
  <si>
    <t>Переплата</t>
  </si>
  <si>
    <t>Кредит</t>
  </si>
  <si>
    <t>Кредит полная стоимость</t>
  </si>
  <si>
    <t>Услуга низкая ставка 0,286%</t>
  </si>
  <si>
    <t>БТИ</t>
  </si>
  <si>
    <t>Поверка</t>
  </si>
  <si>
    <t>Эл.монтажные</t>
  </si>
  <si>
    <t>ИЮНЬ</t>
  </si>
  <si>
    <t>ИЮЛЬ</t>
  </si>
  <si>
    <t>Кр. Ш. Ду80</t>
  </si>
  <si>
    <t>Тр. Ст. ф160 ВО</t>
  </si>
  <si>
    <t>№830   
от    30.05.2023г</t>
  </si>
  <si>
    <t xml:space="preserve"> Ав акт и акт вып работ от    05.07.2023г</t>
  </si>
  <si>
    <t xml:space="preserve"> Ав акт от    05.07.2023г. Акт вып работ от    06.07.2023г</t>
  </si>
  <si>
    <t xml:space="preserve"> Ав акт и акт вып работ от    10.07.2023г</t>
  </si>
  <si>
    <t xml:space="preserve"> Ав акт и акт вып работ от    11.07.2023г</t>
  </si>
  <si>
    <t xml:space="preserve"> Акт вып работ от    11.07.2023г
Акт обсл от 31.03.23г</t>
  </si>
  <si>
    <t xml:space="preserve"> Ав акт и акт вып работ от    13.07.2023г</t>
  </si>
  <si>
    <t xml:space="preserve"> Ав акт и акт вып работ от    14.07.2023г</t>
  </si>
  <si>
    <t xml:space="preserve"> Ав акт и акт вып работ от    17.07.2023г</t>
  </si>
  <si>
    <t xml:space="preserve"> Ав акт и акт вып работ от    18.07.2023г</t>
  </si>
  <si>
    <t xml:space="preserve"> Ав акт и акт вып работ от    20.07.2023г</t>
  </si>
  <si>
    <t xml:space="preserve"> Ав акт от    25.07.2023г. Акт вып работ от    26.07.2023г</t>
  </si>
  <si>
    <t xml:space="preserve"> Ав акт и акт вып работ от    26.07.2023г</t>
  </si>
  <si>
    <t xml:space="preserve"> Ав акт и акт вып работ от    27.07.2023г</t>
  </si>
  <si>
    <t xml:space="preserve"> Ав акт и акт вып работ от    28.07.2023г</t>
  </si>
  <si>
    <t>Замена участка трубопровода  системы ХВС в подвале под подъездом №4</t>
  </si>
  <si>
    <t>Нет 
работ</t>
  </si>
  <si>
    <t xml:space="preserve">Замена коренного крана системы ХВС в квартире №38 </t>
  </si>
  <si>
    <t>Текущий ремонт  мягкой кровли расположенной над квартирами №№48, 50</t>
  </si>
  <si>
    <t xml:space="preserve"> Замена участка стояка системы ХВС в квартирах №№52, 53, 56, 57, 60, 61</t>
  </si>
  <si>
    <t xml:space="preserve">Замена запорной арматуры Ду80 на   системе ГВС в подвале </t>
  </si>
  <si>
    <t xml:space="preserve">Замена сливных кранов на радиаторах системы ЦО  в квартире №13 </t>
  </si>
  <si>
    <t xml:space="preserve">Замена участка подводки к полотенцесушителю и полотенцесушителя (п/с приобретен собственником) в квартире №31 </t>
  </si>
  <si>
    <t xml:space="preserve">Частичный ремонт  мягкой кровли расположенной над квартирой №18 </t>
  </si>
  <si>
    <t xml:space="preserve">Замена участка стояка канализации (фановая труба) в квартире №94 </t>
  </si>
  <si>
    <t xml:space="preserve"> Замена участка стояка системы ХВС в квартирах №№36, 39 </t>
  </si>
  <si>
    <t xml:space="preserve">Замена коренного крана системы ХВС в квартире №56 </t>
  </si>
  <si>
    <t xml:space="preserve">Замена сливного крана на радиаторе системы ЦО  в квартире №74 </t>
  </si>
  <si>
    <t xml:space="preserve"> Текущий ремонт  мягкой кровли расположенной над квартирой №69</t>
  </si>
  <si>
    <t xml:space="preserve">Замена участка стояка системы ГВС  в квартире №37 </t>
  </si>
  <si>
    <t>Замена участка стояка системы ГВС  в квартире №</t>
  </si>
  <si>
    <t xml:space="preserve">Замена участка стояка системы ХВС  в квартире №21 </t>
  </si>
  <si>
    <t xml:space="preserve">Замена коренного крана системы ГВС, замена коренного крана системы ХВС в квартире №31 </t>
  </si>
  <si>
    <t xml:space="preserve">Замена участка стояка канализации </t>
  </si>
  <si>
    <t>№140-158/кр/23   
от    29.06.2023г</t>
  </si>
  <si>
    <t>ОАО "Калугалифтремстрой"</t>
  </si>
  <si>
    <t>Замена фотобарьера на лифте установленном в подъезде №2</t>
  </si>
  <si>
    <t xml:space="preserve"> Акт вып работ от    21.07.2023г
Предписание ГЖИ КО  №196-пр от 30.05.2023 г</t>
  </si>
  <si>
    <t>№441   
от    11.07.2023г</t>
  </si>
  <si>
    <t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</t>
  </si>
  <si>
    <t>№846   
от    13.07.2023г</t>
  </si>
  <si>
    <t>Опиловка и вывоз аварийного дерева  расположенного на придомовой территории</t>
  </si>
  <si>
    <t>№845   
от    17.07.2023г</t>
  </si>
  <si>
    <t>№230000005973   
от    18.07.2023г</t>
  </si>
  <si>
    <t>№ДВК/120  
от    20.07.2023г</t>
  </si>
  <si>
    <t xml:space="preserve">Прочистка газохода и 2-х вентканалов по стояку в квартире №1, пробивка отверстий 7шт. </t>
  </si>
  <si>
    <t>РЕЕСТР      ЗА      ИЮЛЬ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</si>
  <si>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ИЮЛЬ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</si>
  <si>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ИЮЛЬ           2023 г по текущему ремонту</t>
  </si>
  <si>
    <t xml:space="preserve"> Акт вып работ №1420 от 31.07.2023г
Протокол №1 от 21.07.23г</t>
  </si>
  <si>
    <t xml:space="preserve"> Акт вып работ от    31.07.2023г
Протокол №б/н от 19.05.23г</t>
  </si>
  <si>
    <t>Замена участка трубопровода  системы ХВС в подвале под подъездом №4 МЖД по адресу: г. Калуга,  ул. М. Жукова, д. 15</t>
  </si>
  <si>
    <t>Замена коренного крана системы ХВС в квартире №38  МЖД по адресу: г. Калуга,  ул. Болотникова, д. 13</t>
  </si>
  <si>
    <t>Текущий ремонт  мягкой кровли расположенной над квартирами №№48, 50 МЖД по адресу: г. Калуга,  ул. Пролетарская, д. 161</t>
  </si>
  <si>
    <t xml:space="preserve"> Замена участка стояка системы ХВС в квартирах №№52, 53, 56, 57, 60, 61 МЖД по адресу: г. Калуга,  ул. Баррикад, д. 149</t>
  </si>
  <si>
    <t>Замена запорной арматуры Ду80 на   системе ГВС в подвале  МЖД по адресу: г. Калуга,  ул. Баррикад, д. 139</t>
  </si>
  <si>
    <t>Замена сливных кранов на радиаторах системы ЦО  в квартире №13  МЖД по адресу: г. Калуга,  ул. Чижевского, д. 24</t>
  </si>
  <si>
    <t>Замена коренного крана системы ХВС в квартире №40  МЖД по адресу: г. Калуга,  ул. Баррикад, д. 157</t>
  </si>
  <si>
    <t>Замена участка подводки к полотенцесушителю и полотенцесушителя (п/с приобретен собственником) в квартире №31  МЖД по адресу: г. Калуга,  ул. М. Жукова, д. 52</t>
  </si>
  <si>
    <t>Частичный ремонт  мягкой кровли расположенной над квартирой №18  МЖД по адресу: г. Калуга,  ул. Пролетарская, д. 161</t>
  </si>
  <si>
    <t>Замена участка стояка канализации (фановая труба) в квартире №94  МЖД по адресу: г. Калуга,  ул. М. Жукова, д. 52</t>
  </si>
  <si>
    <t xml:space="preserve"> Замена участка стояка системы ХВС в квартирах №№36, 39  МЖД по адресу: г. Калуга,  ул. Пролетарская, д. 161</t>
  </si>
  <si>
    <t>Замена коренного крана системы ХВС в квартире №56  МЖД по адресу: г. Калуга,  ул. Болотникова, д. 13</t>
  </si>
  <si>
    <t>Замена сливного крана на радиаторе системы ЦО  в квартире №74  МЖД по адресу: г. Калуга,  ул. Чижевского, д. 24</t>
  </si>
  <si>
    <t xml:space="preserve"> Текущий ремонт  мягкой кровли расположенной над квартирой №69 МЖД по адресу: г. Калуга,  ул. Баррикад, д. 149</t>
  </si>
  <si>
    <t>Замена участка стояка системы ГВС  в квартире №37  МЖД по адресу: г. Калуга,  ул. Чехова, д. 11</t>
  </si>
  <si>
    <t>Замена участка стояка системы ХВС  в квартире №21  МЖД по адресу: г. Калуга,  ул. Пролетарская, д. 159</t>
  </si>
  <si>
    <t>Замена коренного крана системы ГВС, замена коренного крана системы ХВС в квартире №31  МЖД по адресу: г. Калуга,  ул. М. Жукова, д. 52</t>
  </si>
  <si>
    <t>Замена участка трубопровода канализации в подвале  МЖД по адресу: г. Калуга,  ул. М. Жукова, д. 13</t>
  </si>
  <si>
    <t>Замена коренного крана системы ХВС в квартире №10  МЖД по адресу: г. Калуга,  ул. Баррикад, д. 159</t>
  </si>
  <si>
    <t>Замена участка стояка канализации  МЖД по адресу: г. Калуга,  ул. Баррикад, д. 139</t>
  </si>
  <si>
    <t xml:space="preserve"> Акт вып работ от    25.07.2023г
Акт обсл от 27.01.23г</t>
  </si>
  <si>
    <t xml:space="preserve"> Ав акт и акт вып работ от    01.08.2023г</t>
  </si>
  <si>
    <t xml:space="preserve"> Ав акт и акт вып работ от    02.08.2023г</t>
  </si>
  <si>
    <t xml:space="preserve"> Ав акт и акт вып работ от    07.08.2023г</t>
  </si>
  <si>
    <t xml:space="preserve"> Ав акт и акт вып работ от    08.08.2023г</t>
  </si>
  <si>
    <t xml:space="preserve"> Ав акт от    08.08.2023г. Акт вып работ от    10.08.2023г</t>
  </si>
  <si>
    <t xml:space="preserve"> Ав акт и акт вып работ от    11.08.2023г</t>
  </si>
  <si>
    <t xml:space="preserve"> Ав акт и акт вып работ от    15.08.2023г</t>
  </si>
  <si>
    <t xml:space="preserve"> Акт вып работ от    17.08.2023г
Акт осмотра от 17.08.2023г</t>
  </si>
  <si>
    <t xml:space="preserve"> Акт вып работ от    16.08.2023г
Акт осмотра от 03.04.2023г</t>
  </si>
  <si>
    <t xml:space="preserve"> Акт вып работ от    22.08.2023г
Акт обсл. от 15.04.2023г</t>
  </si>
  <si>
    <t xml:space="preserve"> Ав акт от    23.08.2023г. Акт вып работ от    25.08.2023г</t>
  </si>
  <si>
    <t xml:space="preserve"> Ав акт и акт вып работ от    30.08.2023г</t>
  </si>
  <si>
    <t xml:space="preserve"> Ав акт и акт вып работ от    31.08.2023г</t>
  </si>
  <si>
    <t xml:space="preserve"> Замена сливных кранов на радиаторах системы ЦО  в квартире №43</t>
  </si>
  <si>
    <t xml:space="preserve"> Замена участка стояка системы ГВС в квартирах №№10, 14, 18</t>
  </si>
  <si>
    <t xml:space="preserve">Замена участка стояка канализации в квартире №8 </t>
  </si>
  <si>
    <t xml:space="preserve"> Замена участка трубопровода системы ХВС в подвале</t>
  </si>
  <si>
    <t xml:space="preserve">Демонтаж с последующей установкой радиатора системы ЦО в квартире №48 </t>
  </si>
  <si>
    <t xml:space="preserve">Текущий ремонт  мягкой кровли расположенной над квартирой №70 </t>
  </si>
  <si>
    <t>Замена участка стояка системы ХВС в квартире №67</t>
  </si>
  <si>
    <t xml:space="preserve">Замена участка трубопровода системы ХВС в подвале </t>
  </si>
  <si>
    <t xml:space="preserve">Замена участка стояка системы ЦО в квартире №64 </t>
  </si>
  <si>
    <t>Замена участка трубопровода  системы ХВС со сменой ( демонтаж и установка) сливного бочка в квартире №54</t>
  </si>
  <si>
    <t xml:space="preserve"> Замена участка стояка системы ЦО в квартире №41</t>
  </si>
  <si>
    <t xml:space="preserve">Замена подводки к радиатору на системе ЦО в квартире №102 </t>
  </si>
  <si>
    <t xml:space="preserve"> Текущий ремонт  мягкой кровли расположенной над квартирами №№ 18, 20</t>
  </si>
  <si>
    <t xml:space="preserve">Замена повысительного насоса К20/30 без рамы, без двигателя на системе ХВС </t>
  </si>
  <si>
    <t xml:space="preserve">Замена участка стояка на системе ХВС под квартирой №24 </t>
  </si>
  <si>
    <t>№б/н   
от    25.07.2023г</t>
  </si>
  <si>
    <t>Электромонтажные работы</t>
  </si>
  <si>
    <t>Акт вып работ от    22.08.2023г 
Протокол №1 от 21.07.23г</t>
  </si>
  <si>
    <t>№856   
от    21.08.2023г</t>
  </si>
  <si>
    <t>№857   
от    21.08.2023г</t>
  </si>
  <si>
    <t>№858   
от    21.08.2023г</t>
  </si>
  <si>
    <t>№859   
от    21.08.2023г</t>
  </si>
  <si>
    <t xml:space="preserve"> Ав акт и акт вып работ от    22.08.2023г</t>
  </si>
  <si>
    <t>Опиловка и вывоз аварийного дерева в количестве 1 шт.,  расположенного на придомовой территории</t>
  </si>
  <si>
    <t>Опиловка и вывоз аварийного дерева в количестве 3 шт.,  расположенного на придомовой территории</t>
  </si>
  <si>
    <t xml:space="preserve">  Ав акт от    17.08.2023г. Акт вып работ от    18.08.2023г</t>
  </si>
  <si>
    <t>Нет акта подписанного жителями</t>
  </si>
  <si>
    <t>Снос и вывоз аварийного дерева в количестве 1 шт.,  расположенного на придомовой территории</t>
  </si>
  <si>
    <t xml:space="preserve">  Ав акт от    30.08.2023г. Акт вып работ от    31.08.2023г</t>
  </si>
  <si>
    <t xml:space="preserve"> Акт вып работ от    06.09.2023г
Акт осмотра от 06.09.2023г</t>
  </si>
  <si>
    <t xml:space="preserve"> Ав акт и акт вып работ от    06.09.2023г</t>
  </si>
  <si>
    <t xml:space="preserve"> Акт вып работ от    07.09.2023г
Акт обсл от 04.09.2023г</t>
  </si>
  <si>
    <t xml:space="preserve"> Ав акт от    11.09.2023г. Акт вып работ от    14.09.2023г</t>
  </si>
  <si>
    <t xml:space="preserve"> Акт вып работ от    13.09.2023г
Акт обсл от 13.09.2023г</t>
  </si>
  <si>
    <t xml:space="preserve"> Ав акт и акт вып работ от    14.09.2023г</t>
  </si>
  <si>
    <t xml:space="preserve"> Акт вып работ от    14.09.2023г
Акт обсл от 07.09.2023г</t>
  </si>
  <si>
    <t xml:space="preserve"> Ав акт от    14.09.2023г. Акт вып работ от    15.09.2023г</t>
  </si>
  <si>
    <t xml:space="preserve"> Ав акт от    18.09.2023г. Акт вып работ от    19.09.2023г</t>
  </si>
  <si>
    <t xml:space="preserve"> Ав акт от    18.09.2023г. Акт вып работ от    21.09.2023г</t>
  </si>
  <si>
    <t xml:space="preserve"> Ав акт от    19.09.2023г. Акт вып работ от    20.09.2023г</t>
  </si>
  <si>
    <t xml:space="preserve"> Ав акт от    21.09.2023г. Акт вып работ от    22.09.2023г</t>
  </si>
  <si>
    <t xml:space="preserve"> Ав акт от    25.09.2023г. Акт вып работ от    26.09.2023г</t>
  </si>
  <si>
    <t xml:space="preserve"> Ав акт от    27.09.2023г. Акт вып работ от    28.09.2023г</t>
  </si>
  <si>
    <t xml:space="preserve"> Ав акт и акт вып работ от    29.09.2023г</t>
  </si>
  <si>
    <t xml:space="preserve"> Ав акт и акт вып работ от    22.09.2023г</t>
  </si>
  <si>
    <t xml:space="preserve"> Замена спускных кранов на радиаторах системы ЦО  в квартире №37</t>
  </si>
  <si>
    <t xml:space="preserve"> Замена сливного крана на п/сушителе  системы ЦО в квартире №44</t>
  </si>
  <si>
    <t xml:space="preserve"> Замена спускного  крана на радиаторе системы ЦО  в квартире №67</t>
  </si>
  <si>
    <t xml:space="preserve"> Замена коренного крана системы ХВС в квартире №7</t>
  </si>
  <si>
    <t xml:space="preserve">  Замена спускных кранов на радиаторах системы ЦО  в квартире №67</t>
  </si>
  <si>
    <t>Замена ввода в дом системы ЦО (подача-обратка)</t>
  </si>
  <si>
    <t xml:space="preserve"> Замена участка стояка системы ЦО под квартирой №14 в подвале</t>
  </si>
  <si>
    <t xml:space="preserve"> Замена подводки к радиатору на системе ЦО в квартире №112</t>
  </si>
  <si>
    <t xml:space="preserve"> Восстановление ступеней входа в подъезд №4</t>
  </si>
  <si>
    <t xml:space="preserve">  Восстановление ступеней входа в подъезд №1</t>
  </si>
  <si>
    <t xml:space="preserve"> Восстановление трубопровода системы ЦО на лестничных клетках подъездов №1 и №4 </t>
  </si>
  <si>
    <t xml:space="preserve"> Текущий ремонт  мягкой кровли расположенной над квартирой №65 и лестничной клеткой </t>
  </si>
  <si>
    <t xml:space="preserve">  Восстановление ступеней входа в подъезд №1 </t>
  </si>
  <si>
    <t xml:space="preserve">  Ремонт примыканий к вентканалам  расположенным над квартирами №№17, 18, 19, 20</t>
  </si>
  <si>
    <t xml:space="preserve">  Восстановление подвального приямка </t>
  </si>
  <si>
    <t xml:space="preserve"> Замена участка стояка канализации (кухня) в квартире №41</t>
  </si>
  <si>
    <t>Замена участка стояка системы ЦО в  техническом подполье</t>
  </si>
  <si>
    <t xml:space="preserve">Замена вводных трубопроводов (подача-обратка) системы ЦО </t>
  </si>
  <si>
    <t>РЕЕСТР      ЗА      АВГУСТ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</si>
  <si>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 АВГУСТ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</si>
  <si>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 АВГУСТ           2023 г по текущему ремонту</t>
  </si>
  <si>
    <t>РЕЕСТР      ЗА      СЕНТЯБРЬ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</si>
  <si>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 СЕНТЯБРЬ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</si>
  <si>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 СЕНТЯБРЬ           2023 г по текущему ремонту</t>
  </si>
  <si>
    <t>№804   
от    27.02.2023г</t>
  </si>
  <si>
    <t xml:space="preserve"> Акт вып работ от    27.02.2023г</t>
  </si>
  <si>
    <t>Демонтаж снегозадержателя 3м.п.; демонтаж водосточной системы 10м.п.</t>
  </si>
  <si>
    <t>№53-К   
от    04.07.2023г</t>
  </si>
  <si>
    <t xml:space="preserve"> Ав акт от    04.07.2023г. Акт вып работ от    11.09.2023г</t>
  </si>
  <si>
    <t>Замена 2-х ж/б козырьков на металлические</t>
  </si>
  <si>
    <t>№863   
от    01.09.2023г</t>
  </si>
  <si>
    <t>№864   
от    01.09.2023г</t>
  </si>
  <si>
    <t>Восстановление участка водосточной системы в р-не квартир №№2, 6</t>
  </si>
  <si>
    <t xml:space="preserve"> Ав акт от    08.09.2023г. Акт вып работ от    09.09.2023г</t>
  </si>
  <si>
    <t xml:space="preserve"> Ав акт от    15.09.2023г. Акт вып работ от    16.09.2023г</t>
  </si>
  <si>
    <t>Снос и вывоз аварийных деревьев в количестве 3 шт.,  расположенного на придомовой территории</t>
  </si>
  <si>
    <t xml:space="preserve"> Акт вып работ от    28.09.2023г</t>
  </si>
  <si>
    <t>Восстановление участка водосточной системы (желоба), восстановление снегодержателей на скатной крыше</t>
  </si>
  <si>
    <t>Герметизация межпанельных швов (горизонтальных и вертикальных) по квартирам №№ 30, 27, 165, л/клетке</t>
  </si>
  <si>
    <t>№ДВК/133  
от    04.09.2023г</t>
  </si>
  <si>
    <t>№ДВК/144  
от    25.09.2023г</t>
  </si>
  <si>
    <t>Прочистка газохода и вентканала по стояку в квартире №44</t>
  </si>
  <si>
    <t xml:space="preserve"> Ав акт от    30.08.2023г. Акт вып работ от    04.09.2023г</t>
  </si>
  <si>
    <t>Прочистка 2-х вентканалов по стояку в квартире №25</t>
  </si>
  <si>
    <t xml:space="preserve"> Ав акт от    13.09.2023г. Акт вып работ от    25.09.2023г</t>
  </si>
  <si>
    <t>РЕЕСТР      ЗА      ОКТЯБРЬ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</si>
  <si>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ОКТЯБРЬ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</si>
  <si>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ОКТЯБРЬ           2023 г по текущему ремонту</t>
  </si>
  <si>
    <t xml:space="preserve"> Ав акт и акт вып работ от    02.10.2023г</t>
  </si>
  <si>
    <t xml:space="preserve"> Ав акт от    04.10.2023г. Акт вып работ от    05.10.2023г</t>
  </si>
  <si>
    <t xml:space="preserve"> Ав акт и акт вып работ от    10.10.2023г</t>
  </si>
  <si>
    <t xml:space="preserve"> Ав акт от    12.10.2023г. Акт вып работ от    13.10.2023г</t>
  </si>
  <si>
    <t>Герметизация швов кровельного покрытия битумной мастикой, восстановление примыканий к стене фасада</t>
  </si>
  <si>
    <t>Восстановление водосточной системы на фасаде</t>
  </si>
  <si>
    <t>№867   
от       01.09.2023г</t>
  </si>
  <si>
    <t>№868   
от        01.09.2023г</t>
  </si>
  <si>
    <t xml:space="preserve"> Замена сливных кранов на радиаторах системы ЦО  в квартире №43 МЖД по адресу: г. Калуга,  ул. Баррикад, д. 159</t>
  </si>
  <si>
    <t xml:space="preserve"> Замена участка стояка системы ГВС в квартирах №№10, 14, 18 МЖД по адресу: г. Калуга,  ул. Чехова, д. 11</t>
  </si>
  <si>
    <t>Замена участка стояка канализации в квартире №8  МЖД по адресу: г. Калуга,  ул. Чехова, д. 13</t>
  </si>
  <si>
    <t xml:space="preserve"> Замена участка трубопровода системы ХВС в подвале МЖД по адресу: г. Калуга,  ул. Баррикад, д. 139</t>
  </si>
  <si>
    <t>Демонтаж с последующей установкой радиатора системы ЦО в квартире №48  МЖД по адресу: г. Калуга,  ул. Баррикад, д. 155</t>
  </si>
  <si>
    <t>Текущий ремонт  мягкой кровли расположенной над квартирой №70  МЖД по адресу: г. Калуга,  ул. Баррикад, д. 149</t>
  </si>
  <si>
    <t>Замена участка стояка системы ХВС в квартире №67 МЖД по адресу: г. Калуга,  ул. М. Горького, д. 4/26</t>
  </si>
  <si>
    <t>Замена участка трубопровода системы ХВС в подвале  МЖД по адресу: г. Калуга,  ул. Чижевского, д. 24</t>
  </si>
  <si>
    <t>Замена участка стояка системы ЦО в квартире №64  МЖД по адресу: г. Калуга,  ул. Чижевского, д. 24</t>
  </si>
  <si>
    <t xml:space="preserve"> Замена участка стояка системы ЦО в квартире №41 МЖД по адресу: г. Калуга,  ул. Болотникова, д. 4</t>
  </si>
  <si>
    <t xml:space="preserve">Замена подводки к радиатору на системе ЦО в квартире №102  МЖД по адресу: г. Калуга,  ул. М. Горького, д. 3, к.1 </t>
  </si>
  <si>
    <t xml:space="preserve"> Текущий ремонт  мягкой кровли расположенной над квартирами №№ 18, 20 МЖД по адресу: г. Калуга,  ул. М. Жукова, д. 15</t>
  </si>
  <si>
    <t>Замена повысительного насоса К20/30 без рамы, без двигателя на системе ХВС  МЖД по адресу: г. Калуга,  ул. М. Жукова, д. 52</t>
  </si>
  <si>
    <t>Замена участка стояка на системе ХВС под квартирой №24  МЖД по адресу: г. Калуга,  ул. М. Жукова, д. 37</t>
  </si>
  <si>
    <t xml:space="preserve"> Ав акт и акт вып работ от    06.10.2023г</t>
  </si>
  <si>
    <t xml:space="preserve"> Ав акт и акт вып работ от    07.10.2023г</t>
  </si>
  <si>
    <t xml:space="preserve"> Ав акт и акт вып работ от    11.10.2023г</t>
  </si>
  <si>
    <t xml:space="preserve"> Ав акт и акт вып работ от    12.10.2023г</t>
  </si>
  <si>
    <t xml:space="preserve"> Ав акт и акт вып работ от    18.10.2023г</t>
  </si>
  <si>
    <t xml:space="preserve"> Замена сливного  крана на радиаторе системы ЦО  в квартире №29</t>
  </si>
  <si>
    <t xml:space="preserve">Замена врезок на системе ЦО в техподполье (со сварочными работами)  </t>
  </si>
  <si>
    <t xml:space="preserve"> Замена участка трубопровода  системы ЦО в подвале (со сварочными работами)  </t>
  </si>
  <si>
    <t xml:space="preserve">  Замена участка трубопровода  системы ЦО</t>
  </si>
  <si>
    <t xml:space="preserve">Замена участка стояка полотенцесушителя системы ЦО с чердака в квартиру №13 </t>
  </si>
  <si>
    <t xml:space="preserve">  Замена сливного  крана на радиаторе системы ЦО  в квартире №28</t>
  </si>
  <si>
    <t xml:space="preserve"> Замена сливных кранов на радиаторах системы ЦО (кухня, комната)  в квартире №13 </t>
  </si>
  <si>
    <t xml:space="preserve">Замена сливных кранов на радиаторе и закольцовке системы ЦО (кухня)  в квартире №14 </t>
  </si>
  <si>
    <t xml:space="preserve">Замена участка трубопровода  системы ГВС в техподполье (со сварочными работами)   </t>
  </si>
  <si>
    <t xml:space="preserve">  Восстановление ступеней входа в подъезд №1 МЖД по адресу: г. Калуга,  ул. М. Жукова, д. 13</t>
  </si>
  <si>
    <t xml:space="preserve"> Замена спускных кранов на радиаторах системы ЦО  в квартире №37 МЖД по адресу: г. Калуга,  ул. М. Жукова, д. 11, к.1</t>
  </si>
  <si>
    <t>Замена коренного крана системы ХВС в квартире №38  МЖД по адресу: г. Калуга,  ул. Болотникова, д. 10</t>
  </si>
  <si>
    <t xml:space="preserve"> Замена сливного крана на п/сушителе  системы ЦО в квартире №44 МЖД по адресу: г. Калуга,  ул. Баррикад, д. 159</t>
  </si>
  <si>
    <t xml:space="preserve"> Замена спускного  крана на радиаторе системы ЦО  в квартире №67 МЖД по адресу: г. Калуга,  ул. Баррикад, д. 149</t>
  </si>
  <si>
    <t xml:space="preserve"> Замена коренного крана системы ХВС в квартире №7 МЖД по адресу: г. Калуга,  ул. М. Жукова, д. 11, к.1</t>
  </si>
  <si>
    <t xml:space="preserve">  Замена спускных кранов на радиаторах системы ЦО  в квартире №67 МЖД по адресу: г. Калуга,  ул. Пролетарская, д. 161</t>
  </si>
  <si>
    <t>Замена ввода в дом системы ЦО (подача-обратка) МЖД по адресу: г. Калуга,  ул. Чижевского, д. 24</t>
  </si>
  <si>
    <t>Замена ввода в дом системы ЦО (подача-обратка) МЖД по адресу: г. Калуга,  ул. Ф. Энгельса, д. 9</t>
  </si>
  <si>
    <t>Замена ввода в дом системы ЦО (подача-обратка) МЖД по адресу: г. Калуга,  ул. Ф. Энгельса, д. 11</t>
  </si>
  <si>
    <t xml:space="preserve"> Замена участка стояка системы ЦО под квартирой №14 в подвале МЖД по адресу: г. Калуга,  ул. Болотникова, д. 14, к.1</t>
  </si>
  <si>
    <t xml:space="preserve"> Замена подводки к радиатору на системе ЦО в квартире №112 МЖД по адресу: г. Калуга,  ул. Ф. Энгельса, д. 11</t>
  </si>
  <si>
    <t xml:space="preserve"> Восстановление ступеней входа в подъезд №4 МЖД по адресу: г. Калуга,  ул. Ф. Энгельса, д. 9</t>
  </si>
  <si>
    <t xml:space="preserve"> Восстановление трубопровода системы ЦО на лестничных клетках подъездов №1 и №4  МЖД по адресу: г. Калуга,  ул. М. Горького, д. 8</t>
  </si>
  <si>
    <t xml:space="preserve"> Текущий ремонт  мягкой кровли расположенной над квартирой №65 и лестничной клеткой  МЖД по адресу: г. Калуга,  ул. М. Жукова, д. 15</t>
  </si>
  <si>
    <t xml:space="preserve">  Восстановление ступеней входа в подъезд №1  МЖД по адресу: г. Калуга,  ул. М. Горького, д. 3, к.1 </t>
  </si>
  <si>
    <t xml:space="preserve">  Ремонт примыканий к вентканалам  расположенным над квартирами №№17, 18, 19, 20 МЖД по адресу: г. Калуга,  ул. Константиновых, д. 9, к.1 </t>
  </si>
  <si>
    <t xml:space="preserve">  Восстановление подвального приямка  МЖД по адресу: г. Калуга,  ул. М. Горького, д. 7, к.1 </t>
  </si>
  <si>
    <t xml:space="preserve"> Замена участка стояка канализации (кухня) в квартире №41 МЖД по адресу: г. Калуга,  ул. Чехова, д. 11</t>
  </si>
  <si>
    <t>Замена участка стояка системы ЦО в  техническом подполье МЖД по адресу: г. Калуга,  ул. Чижевского, д. 25</t>
  </si>
  <si>
    <t>Замена вводных трубопроводов (подача-обратка) системы ЦО  МЖД по адресу: г. Калуга,  ул. Болотникова, д. 6</t>
  </si>
  <si>
    <t xml:space="preserve">  Замена участка трубопровода  системы ЦО МЖД по адресу: г. Калуга,  ул. М. Жукова, д. 13</t>
  </si>
  <si>
    <t xml:space="preserve"> Ав акт и акт вып работ от    24.10.2023г</t>
  </si>
  <si>
    <t xml:space="preserve">Замена спускного  крана на стояке  системы ЦО  по квартире №108 (подвал). Замена участка стояка системы ЦО (подвал) </t>
  </si>
  <si>
    <t>Замена водоразборного крана на полотенцесушителе в квартире №113</t>
  </si>
  <si>
    <t>Замена вводных трубопроводов (подача-обратка) системы ЦО  МЖД по адресу: г. Калуга,  ул. Чижевского, д. 22</t>
  </si>
  <si>
    <t>Замена вводных трубопроводов (подача-обратка) системы ЦО  МЖД по адресу: г. Калуга,  ул. М. Горького, д. 4/26</t>
  </si>
  <si>
    <t xml:space="preserve"> Замена сливного  крана на радиаторе системы ЦО  в квартире №29 МЖД по адресу: г. Калуга,  ул. Чижевского, д. 24</t>
  </si>
  <si>
    <t>Замена врезок на системе ЦО в техподполье (со сварочными работами)   МЖД по адресу: г. Калуга,  ул. Чижевского, д. 25</t>
  </si>
  <si>
    <t>Герметизация швов кровельного покрытия битумной мастикой, восстановление примыканий к стене фасада МЖД по адресу: г. Калуга,  ул. Чижевского, д. 25</t>
  </si>
  <si>
    <t xml:space="preserve"> Замена участка трубопровода  системы ЦО в подвале (со сварочными работами)   МЖД по адресу: г. Калуга,  ул. М. Горького, д. 3, к.1 </t>
  </si>
  <si>
    <t xml:space="preserve"> Замена сливных кранов на радиаторах системы ЦО (кухня, комната)  в квартире №13  МЖД по адресу: г. Калуга,  ул. Баррикад, д. 157</t>
  </si>
  <si>
    <t>Замена вводных трубопроводов (подача-обратка) системы ЦО  МЖД по адресу: г. Калуга,  ул. М. Жукова, д. 23</t>
  </si>
  <si>
    <t>Замена участка стояка полотенцесушителя системы ЦО с чердака в квартиру №13  МЖД по адресу: г. Калуга,  ул. М. Жукова, д. 23</t>
  </si>
  <si>
    <t>Восстановление водосточной системы на фасаде МЖД по адресу: г. Калуга,  ул. Болотникова, д. 24</t>
  </si>
  <si>
    <t xml:space="preserve">  Замена сливного  крана на радиаторе системы ЦО  в квартире №28 МЖД по адресу: г. Калуга,  ул. М. Горького, д. 7, к.1 </t>
  </si>
  <si>
    <t xml:space="preserve">Замена сливных кранов на радиаторе и закольцовке системы ЦО (кухня)  в квартире №14  МЖД по адресу: г. Калуга,  ул. М. Горького, д. 7, к.1 </t>
  </si>
  <si>
    <t>Замена участка трубопровода  системы ГВС в техподполье (со сварочными работами)    МЖД по адресу: г. Калуга,  ул. Чижевского, д. 25</t>
  </si>
  <si>
    <t xml:space="preserve">Замена спускного  крана на стояке  системы ЦО  по квартире №108 (подвал). Замена участка стояка системы ЦО (подвал)  МЖД по адресу: г. Калуга,  ул. М. Горького, д. 3, к.1 </t>
  </si>
  <si>
    <t xml:space="preserve">Замена водоразборного крана на полотенцесушителе в квартире №113 МЖД по адресу: г. Калуга,  ул. М. Горького, д. 3, к.1 </t>
  </si>
  <si>
    <t>Был запрос Сметы от кв.№105</t>
  </si>
  <si>
    <t>Снос аварийного дерева в количестве 1 шт., санитарная обрезка аварийных деревьев в количестве 2 шт., вывоз древесных отходов</t>
  </si>
  <si>
    <t xml:space="preserve"> Ав акт и акт вып работ от    13.10.2023г</t>
  </si>
  <si>
    <t xml:space="preserve"> Ав акт и акт вып работ от    17.10.2023г</t>
  </si>
  <si>
    <t xml:space="preserve"> Ав акт и акт вып работ от    19.10.2023г</t>
  </si>
  <si>
    <t xml:space="preserve"> Ав акт и акт вып работ от    25.10.2023г</t>
  </si>
  <si>
    <t xml:space="preserve"> Ав акт и акт вып работ от    26.10.2023г</t>
  </si>
  <si>
    <t xml:space="preserve"> Замена спускного крана на п/сушителе  системы ЦО в квартире №18 </t>
  </si>
  <si>
    <t>Сварочные работы на элеваторном узле системы ЦО.  Замена участка трубопровода ГВС в техподполье</t>
  </si>
  <si>
    <t xml:space="preserve"> Замена участка стояка системы ЦО по  квартирам №№1, 2, 43, 44 на чердаке </t>
  </si>
  <si>
    <t xml:space="preserve"> Замена участка трубопровода системы ЦО на чердаке (со сварочными работами)   </t>
  </si>
  <si>
    <t xml:space="preserve"> Акт вып работ от 21.10.2023г Предписание  ГЖИ КО  №1856 от 04.10.2023г</t>
  </si>
  <si>
    <t>Восстановление герметизации межпанельных швов (жилые помещения зал и спальня) квартиры №1</t>
  </si>
  <si>
    <t>№877   
от    21.10.2023г</t>
  </si>
  <si>
    <t>№ДВК/159  
от    11.10.2023г</t>
  </si>
  <si>
    <t>Прочистка газохода и вентканала по стояку в квартире №5</t>
  </si>
  <si>
    <t xml:space="preserve">  Ав акт от    09.02.2023г. Акт вып работ от    10.02.2023г</t>
  </si>
  <si>
    <t xml:space="preserve"> Замена спускного крана на п/сушителе  системы ЦО в квартире №18  МЖД по адресу: г. Калуга,  ул. Суворова, д. 181</t>
  </si>
  <si>
    <t>Сварочные работы на элеваторном узле системы ЦО.  Замена участка трубопровода ГВС в техподполье МЖД по адресу: г. Калуга,  ул. Чижевского, д. 25</t>
  </si>
  <si>
    <t xml:space="preserve"> Замена участка стояка системы ЦО по  квартирам №№1, 2, 43, 44 на чердаке  МЖД по адресу: г. Калуга,  ул. Чехова, д. 21</t>
  </si>
  <si>
    <t xml:space="preserve"> Замена участка трубопровода системы ЦО на чердаке (со сварочными работами)    МЖД по адресу: г. Калуга,  ул. М. Жукова, д. 23</t>
  </si>
  <si>
    <t>ВСЕГО</t>
  </si>
  <si>
    <t xml:space="preserve"> Ав акт и акт вып работ от    01.11.2023г</t>
  </si>
  <si>
    <t xml:space="preserve"> Ав акт и акт вып работ от    03.11.2023г</t>
  </si>
  <si>
    <t xml:space="preserve"> Ав акт и акт вып работ от    07.11.2023г</t>
  </si>
  <si>
    <t xml:space="preserve"> Ав акт и акт вып работ от    08.11.2023г</t>
  </si>
  <si>
    <t xml:space="preserve"> Ав акт от    10.11.2023г. Акт вып работ от    13.11.2023г</t>
  </si>
  <si>
    <t xml:space="preserve"> Ав акт и акт вып работ от    14.11.2023г</t>
  </si>
  <si>
    <t xml:space="preserve"> Ав акт от    15.11.2023г. Акт вып работ от    16.11.2023г</t>
  </si>
  <si>
    <t xml:space="preserve"> Ав акт и акт вып работ от    16.11.2023г</t>
  </si>
  <si>
    <t xml:space="preserve"> Ав акт и акт вып работ от    18.11.2023г</t>
  </si>
  <si>
    <t xml:space="preserve"> Ав акт и акт вып работ от    21.11.2023г</t>
  </si>
  <si>
    <t xml:space="preserve"> Ав акт и акт вып работ от    23.11.2023г</t>
  </si>
  <si>
    <t xml:space="preserve"> Ав акт и акт вып работ от    25.11.2023г</t>
  </si>
  <si>
    <t xml:space="preserve"> Ав акт и акт вып работ от    29.11.2023г</t>
  </si>
  <si>
    <t>Акт вып работ от    16.11.2023г</t>
  </si>
  <si>
    <t xml:space="preserve"> Замена участка трубопровода  системы ЦО в подвале (со сварочными работами)   </t>
  </si>
  <si>
    <t xml:space="preserve">Замена участка трубопровода  системы ЦО в подвале </t>
  </si>
  <si>
    <t xml:space="preserve"> Замена радиаторов системы ЦО в квартире №12 (зал, маленькая комната)</t>
  </si>
  <si>
    <t xml:space="preserve"> Замена коренного крана системы ХВС в квартире №60</t>
  </si>
  <si>
    <t xml:space="preserve">Замена участка трубопровода  системы ХВС в подвале  </t>
  </si>
  <si>
    <t>Восстановление кровельного покрытия мягкой кровли над квартирой №15</t>
  </si>
  <si>
    <t>Акт вып работ от    10.11.2023г
Акт обсл от 10.11.2023г</t>
  </si>
  <si>
    <t xml:space="preserve"> Врезка (подключение) в стояк системы ХВС в техподполье дома для набора воды на уборку МОП</t>
  </si>
  <si>
    <t xml:space="preserve">Замена врезки на системе ХВС в подвале (со сварочными работами)      </t>
  </si>
  <si>
    <t xml:space="preserve">Ремонт порога входа в подъезд №1 </t>
  </si>
  <si>
    <t xml:space="preserve">Ремонт порога входа в подъезд №4 </t>
  </si>
  <si>
    <t>Замена участка стояка системы ХВС из квартиры №72 в подвал</t>
  </si>
  <si>
    <t xml:space="preserve"> Замена спускного крана на радиаторе системы ЦО (кухня) в квартире №28 </t>
  </si>
  <si>
    <t>Замена участка стояка системы ХВС из квартиры №34 в квартиру №38 с заменой коренных кранов, врезки</t>
  </si>
  <si>
    <t xml:space="preserve">Замена участка трубопровода  системы ЦО в техподполье под квартирой №41 </t>
  </si>
  <si>
    <t xml:space="preserve">Замена участка стояка системы ХВС из квартиры №8 в квартиру №4  </t>
  </si>
  <si>
    <t xml:space="preserve">Замена полотенцесушителя системы ГВС с участком стояка в квартире №34 </t>
  </si>
  <si>
    <t xml:space="preserve"> Акт вып работ от 29.11.2023г Предписание  ГЖИ КО  №1903 от 19.10.2023г</t>
  </si>
  <si>
    <t xml:space="preserve">Восстановление кирпичной кладки с оштукатуриванием со стороны подъездов №№1, 2  </t>
  </si>
  <si>
    <t xml:space="preserve"> Замена участка трубопровода  системы ЦО в подвале (со сварочными работами)    МЖД по адресу: г. Калуга,  ул. М. Горького, д. 5</t>
  </si>
  <si>
    <t>Замена участка трубопровода  системы ЦО в подвале  МЖД по адресу: г. Калуга,  ул. М. Горького, д. 4/26</t>
  </si>
  <si>
    <t xml:space="preserve"> Замена радиаторов системы ЦО в квартире №12 (зал, маленькая комната) МЖД по адресу: г. Калуга,  ул. М. Жукова, д. 15</t>
  </si>
  <si>
    <t xml:space="preserve"> Замена коренного крана системы ХВС в квартире №60 МЖД по адресу: г. Калуга,  ул. Чижевского, д. 24</t>
  </si>
  <si>
    <t>Замена участка трубопровода  системы ХВС в подвале   МЖД по адресу: г. Калуга,  ул. Пролетарская, д. 159</t>
  </si>
  <si>
    <t>Восстановление кровельного покрытия мягкой кровли над квартирой №15 МЖД по адресу: г. Калуга,  ул. Баррикад, д. 161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</si>
  <si>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25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</si>
  <si>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24</t>
  </si>
  <si>
    <t xml:space="preserve"> Врезка (подключение) в стояк системы ХВС в техподполье дома для набора воды на уборку МОП МЖД по адресу: г. Калуга,  ул. Баррикад, д. 155</t>
  </si>
  <si>
    <t>Замена врезки на системе ХВС в подвале (со сварочными работами)       МЖД по адресу: г. Калуга,  ул. Чижевского, д. 24</t>
  </si>
  <si>
    <t>Ремонт порога входа в подъезд №1  МЖД по адресу: г. Калуга,  ул. М. Горького, д. 4/26</t>
  </si>
  <si>
    <t>Ремонт порога входа в подъезд №4  МЖД по адресу: г. Калуга,  ул. Болотникова, д. 13</t>
  </si>
  <si>
    <t>Замена участка трубопровода  системы ХВС в подвале   МЖД по адресу: г. Калуга,  ул. Чижевского, д. 24</t>
  </si>
  <si>
    <t xml:space="preserve">Замена участка стояка системы ХВС из квартиры №72 в подвал МЖД по адресу: г. Калуга,  ул. М. Горького, д. 3, к.1 </t>
  </si>
  <si>
    <t xml:space="preserve"> Замена спускного крана на радиаторе системы ЦО (кухня) в квартире №28  МЖД по адресу: г. Калуга,  ул. М. Горького, д. 7, к.1 </t>
  </si>
  <si>
    <t>Замена коренного крана системы ХВС в квартире №40  МЖД по адресу: г. Калуга,  ул. Чижевского, д. 25</t>
  </si>
  <si>
    <t>Замена участка стояка системы ХВС из квартиры №34 в квартиру №38 с заменой коренных кранов, врезки МЖД по адресу: г. Калуга,  ул. Чижевского, д. 25</t>
  </si>
  <si>
    <t>Замена участка трубопровода  системы ЦО в техподполье под квартирой №41  МЖД по адресу: г. Калуга,  ул. Болотникова, д. 4</t>
  </si>
  <si>
    <t>Замена участка стояка системы ХВС из квартиры №8 в квартиру №4   МЖД по адресу: г. Калуга,  ул. М. Горького, д. 5</t>
  </si>
  <si>
    <t>Замена полотенцесушителя системы ГВС с участком стояка в квартире №34  МЖД по адресу: г. Калуга,  ул. Чижевского, д. 25</t>
  </si>
  <si>
    <t>Восстановление кирпичной кладки с оштукатуриванием со стороны подъездов №№1, 2   МЖД по адресу: г. Калуга,  ул. Болотникова, д. 24</t>
  </si>
  <si>
    <t>Распиловка (снос) и вывоз аварийных деревьев в количестве 2 шт. расположенных на придомовой территории МЖД по адресу: г. Калуга,  ул. Пролетарская, д. 161</t>
  </si>
  <si>
    <t>Ремонт крыши над помещением ООО "Автомобили"</t>
  </si>
  <si>
    <t>Ремонт крыши над помещением ООО "Автомобили" по адресу: г. Калуга,  ул. Чижевского, д. 25</t>
  </si>
  <si>
    <t>с УСНО</t>
  </si>
  <si>
    <t>с НДС</t>
  </si>
  <si>
    <t>Ав акт от    26.11.2023г Акт вып работ от    27.11.2023г</t>
  </si>
  <si>
    <t>Ав акт от    29.11.2023г Акт вып работ от    30.11.2023г</t>
  </si>
  <si>
    <t>Очистка крыши и проведение комплекса работ по удалению наростов льда с привлечением спецтехники  МЖД по адресу: г. Калуга,  ул. Баррикад, д. 139</t>
  </si>
  <si>
    <t>Очистка крыши и проведение комплекса работ по удалению наростов льда с привлечением спецтехники  МЖД по адресу: г. Калуга,  ул. М. Горького, д. 5</t>
  </si>
  <si>
    <t xml:space="preserve">Очистка крыши и проведение комплекса работ по удалению наростов льда с привлечением спецтехники  МЖД по адресу: г. Калуга,  ул. Константиновых, д. 9, к.1 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</si>
  <si>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7</t>
  </si>
  <si>
    <t xml:space="preserve">Очистка крыши и проведение комплекса работ по удалению наростов льда с привлечением спецтехники  МЖД по адресу: г. Калуга,  ул. М. Горького, д. 7, к.1 </t>
  </si>
  <si>
    <t>Распиловка (снос) и вывоз аварийных деревьев в количестве 2 шт. произрастающих на придомовой территории</t>
  </si>
  <si>
    <t xml:space="preserve"> Ав акт от    22.11.2023г. Акт вып работ от    23.11.2023г</t>
  </si>
  <si>
    <t>№897   
от    01.11.2023г</t>
  </si>
  <si>
    <t>Снос и вывоз аварийных деревьев в количестве 3 шт. произрастающих на придомовой территории</t>
  </si>
  <si>
    <t>№898   
от    01.11.2023г</t>
  </si>
  <si>
    <t>№899   
от    01.11.2023г</t>
  </si>
  <si>
    <t>№900   
от    01.11.2023г</t>
  </si>
  <si>
    <t>№901   
от    01.11.2023г</t>
  </si>
  <si>
    <t>Снос и вывоз аварийных деревьев в количестве 2 шт. произрастающих на придомовой территории</t>
  </si>
  <si>
    <t xml:space="preserve"> Ав акт от    17.11.2023г. Акт вып работ от    18.11.2023г 
Ав акт от    22.11.2023г. Акт вып работ от    23.11.2023г</t>
  </si>
  <si>
    <t>Герметизации межпанельных швов (8 м.п.)</t>
  </si>
  <si>
    <t>Снос и вывоз аварийного дерева произрастающего на придомовой территории (8 подъезд)</t>
  </si>
  <si>
    <t>Герметизации межпанельных швов по квартире №27 (жилая комната-спальня)</t>
  </si>
  <si>
    <t>Прочистка газохода и вентканалов по стояку в квартирах №46, 50, 54</t>
  </si>
  <si>
    <t>№ДВК/172  
от    03.11.2023г</t>
  </si>
  <si>
    <t>№252-158/кр/23  
от    09.11.2023г</t>
  </si>
  <si>
    <t xml:space="preserve"> Ав акт от    09.11.2023г. Акт вып работ от    24.11.2023г</t>
  </si>
  <si>
    <t>Ремонт тормозного устройства с заменой электромагнита на лифте</t>
  </si>
  <si>
    <t>№2441  
от    09.11.2023г</t>
  </si>
  <si>
    <t xml:space="preserve"> Акт вып работ №2548 от 30.11.2023г
Протокол №1 от 16.11.23г</t>
  </si>
  <si>
    <t xml:space="preserve"> Ав акт от    17.11.2023г. Акт вып работ от    23.11.2023г</t>
  </si>
  <si>
    <t>Прочистка газоходов и вентканалов по стояку в квартире №34</t>
  </si>
  <si>
    <t>№ДВК/185  
от    23.11.2023г</t>
  </si>
  <si>
    <t>РЕЕСТР      ЗА      НОЯБРЬ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</si>
  <si>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 НОЯБРЬ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</si>
  <si>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 НОЯБРЬ           2023 г по текущему ремонту</t>
  </si>
  <si>
    <t xml:space="preserve">Замена участка трубопровода  системы ХВС в подвале  (со сварочными работами)   </t>
  </si>
  <si>
    <t>Замена участка трубопровода  системы ХВС в подвале  (со сварочными работами)    МЖД по адресу: г. Калуга,  ул. М. Горького, д. 4/26</t>
  </si>
  <si>
    <t xml:space="preserve"> Ав акт от    01.11.2023г. Акт вып работ №2011 от 27.11.2023г </t>
  </si>
  <si>
    <t>Неть Авар. Акта
От подписи акта отказались!</t>
  </si>
  <si>
    <r>
      <t xml:space="preserve"> </t>
    </r>
    <r>
      <rPr>
        <sz val="10"/>
        <color rgb="FFFF0000"/>
        <rFont val="Arial"/>
        <family val="2"/>
        <charset val="204"/>
      </rPr>
      <t xml:space="preserve">Ав акт от    01.11.2023г. </t>
    </r>
    <r>
      <rPr>
        <sz val="10"/>
        <rFont val="Arial"/>
        <family val="2"/>
        <charset val="204"/>
      </rPr>
      <t xml:space="preserve">Акт вып работ №2011 от 27.11.2023г </t>
    </r>
  </si>
  <si>
    <t xml:space="preserve"> Ав акт и акт вып работ от    04.12.2023г</t>
  </si>
  <si>
    <t xml:space="preserve"> Ав акт и акт вып работ от    05.12.2023г</t>
  </si>
  <si>
    <t xml:space="preserve"> Ав акт и акт вып работ от    09.12.2023г</t>
  </si>
  <si>
    <t xml:space="preserve"> Ав акт и акт вып работ от    13.12.2023г</t>
  </si>
  <si>
    <t>ООО "Черемушки"- Группа домов"
ИП Линник В.</t>
  </si>
  <si>
    <t xml:space="preserve"> Ав акт и акт вып работ от    18.12.2023г</t>
  </si>
  <si>
    <t xml:space="preserve"> Ав акт и акт вып работ от    20.12.2023г</t>
  </si>
  <si>
    <t xml:space="preserve"> Ав акт и акт вып работ от    26.12.2023г</t>
  </si>
  <si>
    <t xml:space="preserve">Замена участка трубопровода  системы ХВС в подвале (со сварочными работами). Установка заглушки на трубопроводе системы водоотведения    </t>
  </si>
  <si>
    <t>Замена коренного крана на системе ГВС  в квартире №12</t>
  </si>
  <si>
    <t xml:space="preserve">Замена участка трубопровода  системы ЦО в квартире №77 </t>
  </si>
  <si>
    <t>Устранение засора выпуска канализации (ф110 чугунная труба) с применением спецтехники из квартиры №61 в колодец</t>
  </si>
  <si>
    <t xml:space="preserve">Замена участка подводки к радиатору   системы ЦО в квартире №50 </t>
  </si>
  <si>
    <t xml:space="preserve">Замена участка подводки к радиатору   системы ЦО в квартире №40 </t>
  </si>
  <si>
    <t xml:space="preserve"> Замена участка стояка полотенцесушителя на системе ЦО в квартире №107</t>
  </si>
  <si>
    <t>Ав акт от    30.11.2023г  Акт вып работ от 01.12.2023г</t>
  </si>
  <si>
    <t>Ав акт от    06.12.2023г  Акт вып работ от    07.12.2023г</t>
  </si>
  <si>
    <t>Ав акт от    07.12.2023г Акт вып работ от    08.12.2023г</t>
  </si>
  <si>
    <t>Ав акт от    10.12.2023г Акт вып работ от    11.12.2023г</t>
  </si>
  <si>
    <t>Замена участка трубопровода  системы ХВС в подвале (со сварочными работами). Установка заглушки на трубопроводе системы водоотведения     МЖД по адресу: г. Калуга,  ул. Суворова, д. 181</t>
  </si>
  <si>
    <t xml:space="preserve">Замена коренного крана на системе ГВС  в квартире №12 МЖД по адресу: г. Калуга,  ул. М. Горького, д. 7, к.1 </t>
  </si>
  <si>
    <t>Замена участка трубопровода  системы ЦО в квартире №77  МЖД по адресу: г. Калуга,  ул. Болотникова, д. 9/17</t>
  </si>
  <si>
    <t>Устранение засора выпуска канализации (ф110 чугунная труба) с применением спецтехники из квартиры №61 в колодец МЖД по адресу: г. Калуга,  ул. Болотникова, д. 10</t>
  </si>
  <si>
    <t>Замена участка подводки к радиатору   системы ЦО в квартире №50  МЖД по адресу: г. Калуга,  ул. М. Жукова, д. 50</t>
  </si>
  <si>
    <t>Замена участка подводки к радиатору   системы ЦО в квартире №40  МЖД по адресу: г. Калуга,  ул. Чехова, д. 13</t>
  </si>
  <si>
    <t xml:space="preserve"> Замена участка стояка полотенцесушителя на системе ЦО в квартире №107 МЖД по адресу: г. Калуга,  ул. Ф. Энгельса, д. 11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</si>
  <si>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3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</si>
  <si>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14, к.1</t>
  </si>
  <si>
    <t>Очистка крыши и проведение комплекса работ по удалению наростов льда с привлечением спецтехники  МЖД по адресу: г. Калуга,  ул. М. Жукова, д. 45</t>
  </si>
  <si>
    <t>Прочистка вентканала по стояку в квартире №22</t>
  </si>
  <si>
    <t>№ДВК/191   
от    05.12.2023г</t>
  </si>
  <si>
    <t>Ав акт от    15.12.2023г Акт вып работ от    25.12.2023г</t>
  </si>
  <si>
    <t>№87-К   
от    15.12.2023г</t>
  </si>
  <si>
    <t xml:space="preserve">Изготовление и замена  металлической лестницы спуска в подвальное помещение в подъезде  №  1  </t>
  </si>
  <si>
    <t>№960   
от    01.12.2023г</t>
  </si>
  <si>
    <t>Ав акт от    04.12.2023г Акт вып работ от    05.12.2023г</t>
  </si>
  <si>
    <t>Очистка крыши с наружным водоотводом и проведение комплекса работ по удалению наростов льда (55м.п.; балконы-5шт.)</t>
  </si>
  <si>
    <t>Очистка крыши с наружным водоотводом и проведение комплекса работ по удалению наростов льда ( 136м.п.; балконы- 12шт.)</t>
  </si>
  <si>
    <t>Ав акт от    05.12.2023г Акт вып работ от    06.12.2023г</t>
  </si>
  <si>
    <t>Очистка крыши с наружным водоотводом и проведение комплекса работ по удалению наростов льда ( 35м.п.; балконы- 2шт.)</t>
  </si>
  <si>
    <t>Очистка крыши с наружным водоотводом и проведение комплекса работ по удалению наростов льда ( 135м.п.; балконы- 10шт.; козырьки-3шт.)</t>
  </si>
  <si>
    <t>Ав акт от    06.12.2023г Акт вып работ от    07.12.2023г</t>
  </si>
  <si>
    <t>Очистка крыши с наружным водоотводом и проведение комплекса работ по удалению наростов льда ( 78м.п.; балконы- 7шт.)</t>
  </si>
  <si>
    <t>Очистка крыши с наружным водоотводом и проведение комплекса работ по удалению наростов льда ( 55м.п.; балконы- 4шт.)</t>
  </si>
  <si>
    <t>Очистка крыши с наружным водоотводом и проведение комплекса работ по удалению наростов льда ( 73м.п.; балконы- 5шт.)</t>
  </si>
  <si>
    <t>Очистка крыши с наружным водоотводом и проведение комплекса работ по удалению наростов льда ( 36м.п.; балконы- 3шт.)</t>
  </si>
  <si>
    <t>Очистка крыши с наружным водоотводом и проведение комплекса работ по удалению наростов льда ( 194м.п.; балконы- 16шт.)</t>
  </si>
  <si>
    <t>Очистка крыши с наружным водоотводом и проведение комплекса работ по удалению наростов льда ( 62м.п.; балконы- 8шт.)</t>
  </si>
  <si>
    <t>Очистка крыши с наружным водоотводом и проведение комплекса работ по удалению наростов льда ( 72м.п.; балконы- 3шт.)</t>
  </si>
  <si>
    <t>Очистка крыши с наружным водоотводом и проведение комплекса работ по удалению наростов льда ( 84м.п.; балконы- 6шт.)</t>
  </si>
  <si>
    <t>Ав акт от    18.12.2023г Акт вып работ от    19.12.2023г</t>
  </si>
  <si>
    <t>Очистка крыши с наружным водоотводом и проведение комплекса работ по удалению наростов льда ( над квартирой №37 - 66 м2)</t>
  </si>
  <si>
    <t>Ав акт от    19.12.2023г Акт вып работ от    20.12.2023г</t>
  </si>
  <si>
    <t>Очистка крыши с наружным водоотводом и проведение комплекса работ по удалению наростов льда ( над квартирой №15)</t>
  </si>
  <si>
    <t>РЕЕСТР      ЗА      ДЕКАБРЬ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</si>
  <si>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ДЕКАБРЬ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</si>
  <si>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ДЕКАБРЬ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</si>
  <si>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ДЕКАБРЬ           2023 г по капитальному ремонту</t>
  </si>
  <si>
    <t xml:space="preserve"> Ав акт и акт вып работ от    12.01.2024г</t>
  </si>
  <si>
    <t xml:space="preserve"> Ав акт и акт вып работ от    16.01.2024г</t>
  </si>
  <si>
    <t xml:space="preserve"> Ав акт и акт вып работ от    17.01.2024г</t>
  </si>
  <si>
    <t xml:space="preserve"> Ав акт и акт вып работ от    18.01.2024г</t>
  </si>
  <si>
    <t xml:space="preserve"> Ав акт и акт вып работ от    22.01.2024г</t>
  </si>
  <si>
    <t xml:space="preserve"> Ав акт и акт вып работ от    24.01.2024г</t>
  </si>
  <si>
    <t xml:space="preserve"> Ав акт и акт вып работ от    25.01.2024г</t>
  </si>
  <si>
    <t xml:space="preserve"> Ав акт и акт вып работ от    29.01.2024г</t>
  </si>
  <si>
    <t xml:space="preserve"> Ав акт и акт вып работ от    30.01.2024г</t>
  </si>
  <si>
    <t xml:space="preserve"> Ав акт и акт вып работ от    31.01.2024г</t>
  </si>
  <si>
    <t xml:space="preserve"> Замена коренного крана системы ХВС в квартире №46</t>
  </si>
  <si>
    <t xml:space="preserve">Замена подводки к радиатору с установкой запорной арматуры на системе ЦО в квартире №22 </t>
  </si>
  <si>
    <t xml:space="preserve"> Замена участка стояка канализации в квартире №49</t>
  </si>
  <si>
    <t xml:space="preserve"> Замена участка стояка канализации (фановая квартира) в квартире №64 </t>
  </si>
  <si>
    <t xml:space="preserve"> Замена коренного крана системы ХВС в квартире №34 </t>
  </si>
  <si>
    <t xml:space="preserve"> Замена участка трубопровода системы водоотведения в подвале</t>
  </si>
  <si>
    <t xml:space="preserve"> Замена коренного крана системы ХВС в квартире №49 </t>
  </si>
  <si>
    <t xml:space="preserve">Замена участка трубопровода канализации в техподполье  </t>
  </si>
  <si>
    <t>Устранение засора системы водоотведения (ф110 чугунная труба, поворот 90гр. из квартиры №23) с применением спецтехники</t>
  </si>
  <si>
    <t xml:space="preserve">Замена подводки к радиатору на системе ЦО в квартире №19 </t>
  </si>
  <si>
    <t xml:space="preserve">Замена участка стояка системы ХВС. Замена участка стояка канализации в квартире №64 </t>
  </si>
  <si>
    <t xml:space="preserve">Замена участка стояка канализации в квартире №66 </t>
  </si>
  <si>
    <t>Ав акт от    30.01.2024г Акт вып работ от    31.01.2024г</t>
  </si>
  <si>
    <t>ООО "Ваш Дом"</t>
  </si>
  <si>
    <t>№57/23   
от    13.06.2023г</t>
  </si>
  <si>
    <t>Замена оконных блоков на конструкции ПВХ на лестничной клетках подъездов №№ 1-6</t>
  </si>
  <si>
    <t>Ав акт от    22.01.2024г Акт вып работ от    23.01.2024г</t>
  </si>
  <si>
    <t>Ав акт от    29.01.2024г Акт вып работ от    30.01.2024г</t>
  </si>
  <si>
    <t>РЕЕСТР      ЗА      ЯНВАРЬ            2024 ГОДА</t>
  </si>
  <si>
    <t xml:space="preserve"> Работы выполненные  ООО "Черемушки"- Группа домов"  по жилым домам под управлением  ООО "Черемушки"- Группа домов" за  ЯНВАРЬ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</si>
  <si>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ЯНВАРЬ           2024 г по текущему ремонту</t>
  </si>
  <si>
    <t>https://news.mail.ru/politics/59732877/</t>
  </si>
  <si>
    <t>42 м -45с</t>
  </si>
  <si>
    <t>51 м -42с</t>
  </si>
  <si>
    <t xml:space="preserve"> Ав акт и акт вып работ от    06.02.2024г</t>
  </si>
  <si>
    <t xml:space="preserve">Замена запорной арматуры на стояках системы ЦО в техподполье  </t>
  </si>
  <si>
    <t>Замена запорной арматуры на стояках системы ЦО в техподполье   МЖД по адресу: г. Калуга,  ул. Чижевского, д. 25</t>
  </si>
  <si>
    <t xml:space="preserve"> Замена коренного крана системы ХВС в квартире №46 МЖД по адресу: г. Калуга,  ул. Ф. Энгельса, д. 9</t>
  </si>
  <si>
    <t>Замена подводки к радиатору с установкой запорной арматуры на системе ЦО в квартире №22  МЖД по адресу: г. Калуга,  ул. М. Жукова, д. 37</t>
  </si>
  <si>
    <t xml:space="preserve"> Замена участка стояка канализации в квартире №49 МЖД по адресу: г. Калуга,  ул. Баррикад, д. 159</t>
  </si>
  <si>
    <t xml:space="preserve"> Замена участка стояка канализации (фановая квартира) в квартире №64  МЖД по адресу: г. Калуга,  ул. Пролетарская, д. 159</t>
  </si>
  <si>
    <t xml:space="preserve"> Замена коренного крана системы ХВС в квартире №34  МЖД по адресу: г. Калуга,  ул. Чехова, д. 13</t>
  </si>
  <si>
    <t xml:space="preserve"> Замена участка трубопровода системы водоотведения в подвале МЖД по адресу: г. Калуга,  ул. Баррикад, д. 161</t>
  </si>
  <si>
    <t xml:space="preserve"> Замена коренного крана системы ХВС в квартире №49  МЖД по адресу: г. Калуга,  ул. Ф. Энгельса, д. 9</t>
  </si>
  <si>
    <t>Замена участка трубопровода канализации в техподполье   МЖД по адресу: г. Калуга,  ул. М. Жукова, д. 23</t>
  </si>
  <si>
    <t>Устранение засора системы водоотведения (ф110 чугунная труба, поворот 90гр. из квартиры №23) с применением спецтехники МЖД по адресу: г. Калуга,  ул. М. Жукова, д. 37</t>
  </si>
  <si>
    <t>Замена подводки к радиатору на системе ЦО в квартире №19  МЖД по адресу: г. Калуга,  ул. М. Жукова, д. 37</t>
  </si>
  <si>
    <t>Замена участка стояка системы ХВС. Замена участка стояка канализации в квартире №64  МЖД по адресу: г. Калуга,  ул. Болотникова, д. 13</t>
  </si>
  <si>
    <t>Замена участка стояка канализации в квартире №66  МЖД по адресу: г. Калуга,  ул. Пролетарская, д. 161</t>
  </si>
  <si>
    <t>Ав акт от    24.01.2024г Акт вып работ от    25.01.2024г</t>
  </si>
  <si>
    <t>Очистка крыши с наружным водоотводом и проведение комплекса работ по удалению наростов льда (    74 м.п.; балконы-    6  шт.)</t>
  </si>
  <si>
    <t>Ав акт от    25.01.2024г Акт вып работ от    26.01.2024г</t>
  </si>
  <si>
    <t>Очистка крыши с наружным водоотводом и проведение комплекса работ по удалению наростов льда (   62  м.п.; балконы-  4  шт.)</t>
  </si>
  <si>
    <t>Очистка крыши с наружным водоотводом и проведение комплекса работ по удалению наростов льда (  110  м.п.; балконы-    11  шт.)</t>
  </si>
  <si>
    <t>Очистка крыши с наружным водоотводом и проведение комплекса работ по удалению наростов льда (  54,5  м2.; балконы-   6   шт.)</t>
  </si>
  <si>
    <t>Очистка крыши с наружным водоотводом и проведение комплекса работ по удалению наростов льда (   137  м2.; балконы-   10   шт.)</t>
  </si>
  <si>
    <t>Очистка крыши с наружным водоотводом и проведение комплекса работ по удалению наростов льда (   134  м2.; балконы-   10   шт.)</t>
  </si>
  <si>
    <t>Очистка крыши с наружным водоотводом и проведение комплекса работ по удалению наростов льда (  469 м2 )</t>
  </si>
  <si>
    <t>нет Протокола заседания совета дома</t>
  </si>
  <si>
    <t>Акт приемки вып. работ от 15.12.2023г Протокол заседания совета дома</t>
  </si>
  <si>
    <t xml:space="preserve">
От подписи актов отказались!</t>
  </si>
  <si>
    <t xml:space="preserve">От ИП Сучилина есть Акт вып работ №2011 от 27.11.2023г </t>
  </si>
  <si>
    <t xml:space="preserve"> Ав акт от    01.11.2023г. Акт вып работ от    18.11.2023г</t>
  </si>
  <si>
    <t>Ав акт от    31.01.2024г Акт вып работ от    01.02.2024г</t>
  </si>
  <si>
    <t>Ав акт от    18.02.2024г Акт вып работ от    19.02.2024г</t>
  </si>
  <si>
    <t>Ав акт от    19.02.2024г Акт вып работ от    20.02.2024г</t>
  </si>
  <si>
    <t>Очистка крыши с наружным водоотводом и проведение комплекса работ по удалению наростов льда ( 87 м2; балконы-   7 шт.)</t>
  </si>
  <si>
    <t>Ав акт от    01.02.2024г Акт вып работ от    02.02.2024г</t>
  </si>
  <si>
    <t>Очистка крыши с наружным водоотводом и проведение комплекса работ по удалению наростов льда (  71 м2; балконы-  4 шт.)</t>
  </si>
  <si>
    <t>Ав акт от    15.02.2024г Акт вып работ от    16.02.2024г</t>
  </si>
  <si>
    <t>Очистка крыши с наружным водоотводом и проведение комплекса работ по удалению наростов льда (  80 м.п.; балконы-  3 шт.)</t>
  </si>
  <si>
    <t>Очистка крыши с наружным водоотводом и проведение комплекса работ по удалению наростов льда (  50 м.п.; балконы-   2 шт.)</t>
  </si>
  <si>
    <t>Очистка крыши с наружным водоотводом и проведение комплекса работ по удалению наростов льда (  134 м.п.; балконы -   9 шт.; козырьков над подъездами. - 2шт.; Снег  над кв. 37, 57 - 69 м2)</t>
  </si>
  <si>
    <t>Очистка крыши с наружным водоотводом и проведение комплекса работ по удалению наростов льда (  54 м.п.; балконы-   6 шт.)</t>
  </si>
  <si>
    <t xml:space="preserve"> Ав акт и акт вып работ от    05.02.2024г</t>
  </si>
  <si>
    <t xml:space="preserve"> Ав акт и акт вып работ от    13.02.2024г</t>
  </si>
  <si>
    <t xml:space="preserve"> Ав акт и акт вып работ от    14.02.2024г</t>
  </si>
  <si>
    <t xml:space="preserve"> Ав акт и акт вып работ от    19.02.2024г</t>
  </si>
  <si>
    <t xml:space="preserve"> Ав акт и акт вып работ от    21.02.2024г</t>
  </si>
  <si>
    <t xml:space="preserve"> Ав акт и акт вып работ от    22.02.2024г</t>
  </si>
  <si>
    <t xml:space="preserve">Замена коренного крана системы ХВС в квартире №2 </t>
  </si>
  <si>
    <t>Замена шаровых кранов на стояках системы ЦО в техподполье</t>
  </si>
  <si>
    <t xml:space="preserve">Замена участка стояка канализации в квартире №89 </t>
  </si>
  <si>
    <t>Замена участка стояка системы ХВС в техподполье</t>
  </si>
  <si>
    <t xml:space="preserve">Замена участка стояка канализации в квартире №9 </t>
  </si>
  <si>
    <t>Замена участка подводки к полотенцесушителю системы ЦО в квартире №24</t>
  </si>
  <si>
    <t>Замена участка стояка канализации в квартире №8</t>
  </si>
  <si>
    <t xml:space="preserve">Замена вводных трубопроводов (подача-обратка) системы ЦО с производством сварочных работ  </t>
  </si>
  <si>
    <t>№б/н   
от    17.01.2024г</t>
  </si>
  <si>
    <t>ООО "Спецконтроль"</t>
  </si>
  <si>
    <t>№б/н   
от    07.02.2024г</t>
  </si>
  <si>
    <t>Прочистка вентиляционного канала (кухня) по стояку в квартире №64</t>
  </si>
  <si>
    <t>Прочистка вентиляционного канала 2шт. (кухня, санузел) и дымохода по стояку в квартире №17</t>
  </si>
  <si>
    <t>Акт проверки от    17.01.2024г Акт обсл. от    18.01.2024г</t>
  </si>
  <si>
    <t>Прочистка вентиляционного канала (кухня) по стояку в квартире №27</t>
  </si>
  <si>
    <t>Прочистка вентиляционного канала (кухня) по стояку в квартире №17</t>
  </si>
  <si>
    <t>Прочистка вентиляционного канала (санузел) по стояку в квартире №5</t>
  </si>
  <si>
    <t>Прочистка вентиляционного канала 3 шт.(кухня), 1шт. (санузел) по стоякуу в квартире №№66, 69, 78</t>
  </si>
  <si>
    <t>Акт проверки от    06.02.2024г Акт обсл. от    08.02.2024г</t>
  </si>
  <si>
    <t>Акт проверки от    06.02.2024г Акт обсл. от    14.02.2024г</t>
  </si>
  <si>
    <t>Акт проверки от    06.02.2024г Акт обсл. от    21.02.2024г</t>
  </si>
  <si>
    <t>Акт проверки от    06.02.2024г Акт обсл. от    29.02.2024г</t>
  </si>
  <si>
    <t>РЕЕСТР      ЗА      ФЕВРАЛЬ            2024 ГОДА</t>
  </si>
  <si>
    <t xml:space="preserve"> Работы выполненные  ООО "Черемушки"- Группа домов"  по жилым домам под управлением  ООО "Черемушки"- Группа домов" за  ФЕВРАЛЬ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</si>
  <si>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ФЕВРАЛЬ           2024 г по текущему ремонту</t>
  </si>
  <si>
    <t>Замена коренного крана системы ХВС в квартире №2  МЖД по адресу: г. Калуга,  ул. Ф. Энгельса, д. 9</t>
  </si>
  <si>
    <t>Замена шаровых кранов на стояках системы ЦО в техподполье МЖД по адресу: г. Калуга,  ул. Чижевского, д. 25</t>
  </si>
  <si>
    <t>Замена участка трубопровода  системы ЦО в подвале МЖД по адресу: г. Калуга,  ул. М. Жукова, д. 13, к.1</t>
  </si>
  <si>
    <t>Замена участка стояка канализации в квартире №89  МЖД по адресу: г. Калуга,  ул. М. Жукова, д. 52</t>
  </si>
  <si>
    <t>Замена участка стояка системы ХВС в техподполье МЖД по адресу: г. Калуга,  ул. Пролетарская, д. 159</t>
  </si>
  <si>
    <t>Замена участка стояка канализации в квартире №9  МЖД по адресу: г. Калуга,  ул. Чехова, д. 11</t>
  </si>
  <si>
    <t>Замена участка подводки к полотенцесушителю системы ЦО в квартире №24 МЖД по адресу: г. Калуга,  ул. Чижевского, д. 24</t>
  </si>
  <si>
    <t>Замена участка стояка канализации в квартире №8 МЖД по адресу: г. Калуга,  ул. Болотникова, д. 3</t>
  </si>
  <si>
    <t>Замена вводных трубопроводов (подача-обратка) системы ЦО с производством сварочных работ   МЖД по адресу: г. Калуга,  ул. Болотникова, д. 7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</si>
  <si>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21</t>
  </si>
  <si>
    <t xml:space="preserve"> Ав акт и акт вып работ от    04.03.2024г</t>
  </si>
  <si>
    <t xml:space="preserve"> Ав акт и акт вып работ от    06.03.2024г</t>
  </si>
  <si>
    <t xml:space="preserve"> Ав акт и акт вып работ от    19.03.2024г</t>
  </si>
  <si>
    <t>Замена участка стояка системы ГВС  в квартире №15</t>
  </si>
  <si>
    <t>Замена коренного крана системы ХВС в квартире №36</t>
  </si>
  <si>
    <t>Ав акт от    03.03.2024г Акт вып работ от    04.03.2024г</t>
  </si>
  <si>
    <t>Ав акт от    17.03.2024г Акт вып работ от    18.03.2024г</t>
  </si>
  <si>
    <t>Ав акт от    01.03.2024г Акт вып работ от    02.03.2024г</t>
  </si>
  <si>
    <t>Очистка крыши с наружным водоотводом и проведение комплекса работ по удалению наростов льда (  35 м.п.)</t>
  </si>
  <si>
    <t>Очистка крыши с наружным водоотводом и проведение комплекса работ по удалению наростов льда (  135 м.п.; балконы-   1 шт.)</t>
  </si>
  <si>
    <t xml:space="preserve"> Ав акт и акт вып работ от    22.03.2024г</t>
  </si>
  <si>
    <t xml:space="preserve"> Ав акт и акт вып работ от    28.03.2024г</t>
  </si>
  <si>
    <t>Замена участка стояков систем ХВС и канализации  между квартирами № 15 и №23</t>
  </si>
  <si>
    <t>Замена участка стояка канализации из квартиры №34 в квартиру №31 и подвал. Замена коренного крана системы ХВС в квартире №31</t>
  </si>
  <si>
    <t>Замена участка стояка системы ГВС  в квартире №15 МЖД по адресу: г. Калуга,  ул. Чехова, д. 11</t>
  </si>
  <si>
    <t>Замена участка трубопровода  системы ЦО в подвале МЖД по адресу: г. Калуга,  ул. М. Горького, д. 8</t>
  </si>
  <si>
    <t>Замена коренного крана системы ХВС в квартире №36 МЖД по адресу: г. Калуга,  ул. Чехова, д. 13</t>
  </si>
  <si>
    <t>Замена участка стояков систем ХВС и канализации  между квартирами № 15 и №23 МЖД по адресу: г. Калуга,  ул. М. Жукова, д. 52</t>
  </si>
  <si>
    <t>Замена участка стояка канализации из квартиры №34 в квартиру №31 и подвал. Замена коренного крана системы ХВС в квартире №31 МЖД по адресу: г. Калуга,  ул. Баррикад, д. 159</t>
  </si>
  <si>
    <t>Очистка крыши и проведение комплекса работ по удалению наростов льда с привлечением спецтехники  МЖД по адресу: г. Калуга,  ул. Ф. Энгельса, д. 9</t>
  </si>
  <si>
    <t>РЕЕСТР      ЗА      МАРТ            2024 ГОДА</t>
  </si>
  <si>
    <t xml:space="preserve"> Работы выполненные  ООО "Черемушки"- Группа домов"  по жилым домам под управлением  ООО "Черемушки"- Группа домов" за  МАРТ 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</si>
  <si>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МАРТ           2024 г по текущему ремонту</t>
  </si>
  <si>
    <t>№б/н   
от    05.03.2024г</t>
  </si>
  <si>
    <t>Акт проверки от 05.03.2024г Акт вып работ от 20.03.2024г</t>
  </si>
  <si>
    <t>Прочистка вентиляционного канала 2шт. (кухня, санузел) по стояку в квартире №56</t>
  </si>
  <si>
    <t>Прочистка вентиляционного канала 2шт. (кухня, санузел) по стояку в квартире №10</t>
  </si>
  <si>
    <t>Прочистка вентиляционного канала (кухня) по стояку в квартире №20</t>
  </si>
  <si>
    <t>Прочистка вентиляционного канала (санузел) по стояку в квартире №10</t>
  </si>
  <si>
    <t>Прочистка вентиляционного канала (кухня) по стояку в квартире №15</t>
  </si>
  <si>
    <t>Прочистка вентиляционного канала (санузел) по стояку в квартире №13</t>
  </si>
  <si>
    <t>Прочистка вентиляционного канала (санузел) по стояку в квартире №30</t>
  </si>
  <si>
    <t>№   
от    .04.2024г</t>
  </si>
  <si>
    <t xml:space="preserve"> Ав акт от    01.04.2024г Акт вып работ от    04.04.2024г</t>
  </si>
  <si>
    <t xml:space="preserve"> Ав акт и акт вып работ от    03.04.2024г</t>
  </si>
  <si>
    <t xml:space="preserve"> Ав акт и акт вып работ от    04.04.2024г</t>
  </si>
  <si>
    <t xml:space="preserve"> Ав акт и акт вып работ от    09.04.2024г</t>
  </si>
  <si>
    <t xml:space="preserve"> Ав акт и акт вып работ от    11.04.2024г</t>
  </si>
  <si>
    <t>Замена участка стояка канализации (фановая труба) в квартире №34</t>
  </si>
  <si>
    <t xml:space="preserve">Замена участка стояка системы ХВС в подвале </t>
  </si>
  <si>
    <t xml:space="preserve">Замена участка стояка полотенцесушителя на системе ЦО в квартире №2 </t>
  </si>
  <si>
    <t>Замена участка трубопровода  системы ЦО (подводка к полотенцесушителю) в квартире №28</t>
  </si>
  <si>
    <t xml:space="preserve"> Ав акт и акт вып работ от    23.04.2024г</t>
  </si>
  <si>
    <t xml:space="preserve"> Ав акт от    15.04.2024г Акт вып работ от    16.04.2024г</t>
  </si>
  <si>
    <t>Снос аварийного дерева произрастающего на прилегающей территории к дому №13 по ул. М. Жукова  с последующим вывозом и утилизацией</t>
  </si>
  <si>
    <t>РЕЕСТР      ЗА     АПРЕЛЬ            2024 ГОДА</t>
  </si>
  <si>
    <t xml:space="preserve"> Работы выполненные  ООО "Черемушки"- Группа домов"  по жилым домам под управлением  ООО "Черемушки"- Группа домов" за  АПРЕЛЬ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</si>
  <si>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АПРЕЛЬ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</si>
  <si>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АПРЕЛЬ           2024 г по капитальному ремонту</t>
  </si>
  <si>
    <t xml:space="preserve"> Ав акт и акт вып работ от    06.04.2024г</t>
  </si>
  <si>
    <t>Снос аварийного дерева произрастающего на прилегающей территории к дому №10 по ул. Болотникова  с последующим вывозом и утилизацией</t>
  </si>
  <si>
    <r>
      <t xml:space="preserve">№1077   
от    </t>
    </r>
    <r>
      <rPr>
        <sz val="10"/>
        <color rgb="FFFF0000"/>
        <rFont val="Arial"/>
        <family val="2"/>
        <charset val="204"/>
      </rPr>
      <t>01.05.2024г</t>
    </r>
  </si>
  <si>
    <t>Снос аварийного дерева произрастающего на прилегающей территории к дому №10 по ул. Болотникова  с последующим вывозом и утилизацией МЖД по адресу: г. Калуга,  ул. Болотникова, д. 10</t>
  </si>
  <si>
    <t>Ав акт и акт вып работ от    __.04.2024г</t>
  </si>
  <si>
    <t>Опиловка аварийного дерева с последующим вывозом и утилизацией древесных отходов</t>
  </si>
  <si>
    <t>Аварийная опиловка дерева с последующим вывозом и утилизацией древесных отходов</t>
  </si>
  <si>
    <t>Аварийная опиловка дерева с последующим вывозом и утилизацией древесных отходов МЖД по адресу: г. Калуга,  ул. Болотникова, д. 10а</t>
  </si>
  <si>
    <t xml:space="preserve"> Ав акт и акт вып работ от    24.04.2024г</t>
  </si>
  <si>
    <t>Замена участка магистрального трубопровода  системы ЦО в нежилом помещении ООО "Апгрейд". Замена участка стояка системы ЦО</t>
  </si>
  <si>
    <t>Замена коренного крана системы ХВС в квартире №18</t>
  </si>
  <si>
    <t>№б/н   
от    02.04.2024г</t>
  </si>
  <si>
    <t>Прочистка вентиляционного канала и дымохода (кухня) по стояку в квартире №16</t>
  </si>
  <si>
    <t>Прочистка вентиляционного канала (кухня) по стояку в квартире №57</t>
  </si>
  <si>
    <t>Прочистка вентиляционного канала 2шт. (кухня, санузел) по стояку в квартире №114</t>
  </si>
  <si>
    <t>Прочистка вентиляционного канала (санузел) по стояку в квартире №53</t>
  </si>
  <si>
    <t>Прочистка вентиляционного канала (кухня) по стояку в квартире №29</t>
  </si>
  <si>
    <t>Прочистка вентиляционного канала (санузел) по стояку в квартире №3</t>
  </si>
  <si>
    <t>Прочистка вентиляционного канала (кухня) по стояку в квартире №10</t>
  </si>
  <si>
    <t>Акт проверки от 02.04.2024г 
Акт вып работ от 27.04.2024г</t>
  </si>
  <si>
    <t xml:space="preserve"> Ав акт и акт вып работ от    19.04.2024г</t>
  </si>
  <si>
    <t>№1077   
от    01.04.2024г</t>
  </si>
  <si>
    <t>Акт обсл. от 08.02.2024г 
Акт вып работ от 06.04.2024г</t>
  </si>
  <si>
    <t>Снос двух сухих ясеней диаметром до 50 см с последующим вывозом и утилизацией древесных отходов</t>
  </si>
  <si>
    <t>Снос дерева произрастающего на прилегающей территории к дому №10 по ул. Болотникова  с последующим вывозом и утилизацией древесных отходов</t>
  </si>
  <si>
    <t>Снос дерева произрастающего на прилегающей территории к дому №13 по ул. М. Жукова  с последующим вывозом и утилизацией древесных отходов</t>
  </si>
  <si>
    <t>Снос аварийного дерева с последующим вывозом и утилизацией древесных отходов</t>
  </si>
  <si>
    <t>Замена участка стояка канализации (фановая труба) в квартире №34 МЖД по адресу: г. Калуга,  ул. Суворова, д. 181</t>
  </si>
  <si>
    <t>Замена участка стояка системы ХВС в подвале  МЖД по адресу: г. Калуга,  ул. Чижевского, д. 24</t>
  </si>
  <si>
    <t>Замена участка трубопровода  системы ЦО в квартире №20 МЖД по адресу: г. Калуга,  ул. Болотникова, д. 22</t>
  </si>
  <si>
    <t>Замена участка стояка полотенцесушителя на системе ЦО в квартире №2  МЖД по адресу: г. Калуга,  ул. Болотникова, д. 22</t>
  </si>
  <si>
    <t>Замена участка трубопровода  системы ЦО (подводка к полотенцесушителю) в квартире №28 МЖД по адресу: г. Калуга,  ул. Болотникова, д. 20</t>
  </si>
  <si>
    <t>Опиловка аварийного дерева с последующим вывозом и утилизацией древесных отходов МЖД по адресу: г. Калуга,  ул. М. Жукова, д. 49</t>
  </si>
  <si>
    <t>Замена вводных трубопроводов (подача-обратка) системы ЦО с производством сварочных работ   МЖД по адресу: г. Калуга,  ул. М. Жукова, д. 15</t>
  </si>
  <si>
    <t>Замена участка магистрального трубопровода  системы ЦО в нежилом помещении ООО "Апгрейд". Замена участка стояка системы ЦО МЖД по адресу: г. Калуга,  ул. Баррикад, д. 157</t>
  </si>
  <si>
    <t>Замена коренного крана системы ХВС в квартире №18 МЖД по адресу: г. Калуга,  ул. М. Горького, д. 5</t>
  </si>
  <si>
    <t xml:space="preserve">Демонтаж карнизной плиты с последующей облицовкой (закрытием) металлом с привлечением спецтехники </t>
  </si>
  <si>
    <t>Демонтаж карнизной плиты с последующей облицовкой (закрытием) металлом с привлечением спецтехники  МЖД по адресу: г. Калуга,  ул. М. Жукова, д. 43</t>
  </si>
  <si>
    <t xml:space="preserve"> Ав акт и акт вып работ от    06.05.2024г</t>
  </si>
  <si>
    <t xml:space="preserve"> Ав акт от    12.05.2024г Акт вып работ от    14.05.2024г</t>
  </si>
  <si>
    <t xml:space="preserve"> Ав акт и акт вып работ от    14.05.2024г</t>
  </si>
  <si>
    <t xml:space="preserve"> Ав акт и акт вып работ от    20.05.2024г</t>
  </si>
  <si>
    <t xml:space="preserve"> Акт вып работ от    23.05.2024г Предписание ГЖИ КО  №1506 от 07.04.2023 г
Предостережение  ГЖИ КО  №1334 от 15.02.2024г</t>
  </si>
  <si>
    <t xml:space="preserve"> Акт вып работ от    27.05.2024г 
Предостережение  ГЖИ КО  №1833 от 29.02.2024г</t>
  </si>
  <si>
    <t xml:space="preserve"> Ав акт и акт вып работ от    27.05.2024г</t>
  </si>
  <si>
    <t xml:space="preserve"> Ав акт и акт вып работ от    28.05.2024г</t>
  </si>
  <si>
    <t xml:space="preserve"> Акт вып работ от    28.05.2024г 
Предостережение  ГЖИ КО  №1721 от 27.02.2024г</t>
  </si>
  <si>
    <t xml:space="preserve"> Ав акт и акт вып работ от    29.05.2024г</t>
  </si>
  <si>
    <t xml:space="preserve"> Акт вып работ от    29.05.2024г Подготовка к отопительному периоду 2024-2025гг..</t>
  </si>
  <si>
    <t xml:space="preserve"> Замена участка стояка ГВС в подвале с применением сварочных работ</t>
  </si>
  <si>
    <t xml:space="preserve">Замена в связи с заклиниванием навесного замка входа в подвальное помещение </t>
  </si>
  <si>
    <t xml:space="preserve">Замена коренного крана на системе ГВС  в квартире №33 </t>
  </si>
  <si>
    <t xml:space="preserve">Замена участка стояка системы ХВС в квартире №66 </t>
  </si>
  <si>
    <t xml:space="preserve"> Опиловка аварийного дерева с последующим вывозом и утилизацией древесных отходов</t>
  </si>
  <si>
    <t xml:space="preserve">Ремонт кровли над квартирами №№37, 40 </t>
  </si>
  <si>
    <t xml:space="preserve"> Ремонт кровли над квартирой №63</t>
  </si>
  <si>
    <t xml:space="preserve">Замена вводного трубопровода, запорной арматуры системы ХВС  с производством сварочных работ   </t>
  </si>
  <si>
    <t xml:space="preserve"> Ремонт порогов входа в подъезд №2</t>
  </si>
  <si>
    <t>Замена уличного светильника над входной дверью  в подъезд №1 и закрепление кабель канала - гофры в подъезде</t>
  </si>
  <si>
    <t xml:space="preserve"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</t>
  </si>
  <si>
    <t xml:space="preserve"> Работы выполненные  ООО "Черемушки"- Группа домов"  по жилым домам под управлением  ООО "Черемушки"- Группа домов" за  МАЙ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</si>
  <si>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МАЙ    2024 г по текущему ремонту</t>
  </si>
  <si>
    <t>РЕЕСТР      ЗА     МАЙ     2024 ГОДА</t>
  </si>
  <si>
    <t xml:space="preserve"> Ав акт от    02.05.2024г Акт вып работ от    03.05.2024г</t>
  </si>
  <si>
    <t>Герметизация межпанельных швов (вертикальный шов с 5-го по 1-й этажи и горизонтальный шов по квартире №54.)</t>
  </si>
  <si>
    <t>Прочистка вентиляционного канала (кухня) по стояку в квартире №66</t>
  </si>
  <si>
    <t>Прочистка вентиляционного канала 2шт. (кухня, санузел) по стояку в квартире №52</t>
  </si>
  <si>
    <t>Прочистка вентиляционного канала (кухня) по стояку в квартире №19</t>
  </si>
  <si>
    <t>Прочистка вентиляционного канала (санузел) по стояку в квартире №8</t>
  </si>
  <si>
    <t>Прочистка вентиляционного канала (кухня) по стояку в квартире №13</t>
  </si>
  <si>
    <t>Прочистка вентиляционного канала 2шт. (кухня, санузел) по стояку в квартире №16</t>
  </si>
  <si>
    <t>Прочистка вентиляционного канала (кухня) по стояку в квартире №38</t>
  </si>
  <si>
    <t>Акт проверки от 17.05.2024г 
Акт вып работ от 28.05.2024г</t>
  </si>
  <si>
    <t>№б/н   
от    17.05.2024г</t>
  </si>
  <si>
    <t>№б/н   
от    20.05.2024г</t>
  </si>
  <si>
    <t xml:space="preserve"> Ав акт от    20.05.2024г Акт вып работ от    23.05.2024г</t>
  </si>
  <si>
    <t>ООО "Домофон Плюс"</t>
  </si>
  <si>
    <t>Ремонт входной двери (замена нижней части дверной коробки) подъезда №4</t>
  </si>
  <si>
    <t>№1060   
от    14.05.2024г</t>
  </si>
  <si>
    <t>№1062   
от    14.05.2024г</t>
  </si>
  <si>
    <t>Акт вып работ №1027 от    29.05.2024г  
Уведомление от МУП "КТС"</t>
  </si>
  <si>
    <t>Акт вып работ №1028 от    29.05.2024г  
Уведомление от МУП "КТС"</t>
  </si>
  <si>
    <t xml:space="preserve"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</t>
  </si>
  <si>
    <t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</t>
  </si>
  <si>
    <t>№1076   
от    21.05.2024г</t>
  </si>
  <si>
    <t>ФБУЗ "Центр гигиены и эпидемиологии в Калужской области"</t>
  </si>
  <si>
    <t>Акт вып работ от    29.05.2024г</t>
  </si>
  <si>
    <t>Выполнение работ по дезинсекции подвального помещения под подъездом №3 (128,4 м2)</t>
  </si>
  <si>
    <t>Выполнение работ по дератизации подвального помещения под подъездами №№1,2 (249,5 м2)</t>
  </si>
  <si>
    <t>№08-2024   
от    06.05.2024г</t>
  </si>
  <si>
    <t>Комплекс работ по замене межтамбурных перегородок с дверными полотнами и отделкой вагонкой дверных откосов входов в подъезды №№ 1, 2</t>
  </si>
  <si>
    <t>Акт вып работ от    31.05.2024г
Решение совета дома</t>
  </si>
  <si>
    <t>Работы проходят по содержанию</t>
  </si>
  <si>
    <t xml:space="preserve"> Замена участка стояка ГВС в подвале с применением сварочных работ МЖД по адресу: г. Калуга,  ул. М. Горького, д. 7, к.1 </t>
  </si>
  <si>
    <t>Замена в связи с заклиниванием навесного замка входа в подвальное помещение  МЖД по адресу: г. Калуга,  ул. М. Горького, д. 5</t>
  </si>
  <si>
    <t>Замена коренного крана на системе ГВС  в квартире №33  МЖД по адресу: г. Калуга,  ул. Пролетарская, д. 161</t>
  </si>
  <si>
    <t>Замена участка стояка системы ХВС в квартире №66  МЖД по адресу: г. Калуга,  ул. М. Жукова, д. 13, к.1</t>
  </si>
  <si>
    <t xml:space="preserve"> Опиловка аварийного дерева с последующим вывозом и утилизацией древесных отходов МЖД по адресу: г. Калуга,  ул. Пролетарская, д. 161</t>
  </si>
  <si>
    <t>Ремонт кровли над квартирами №№37, 40  МЖД по адресу: г. Калуга,  ул. М. Жукова, д. 45</t>
  </si>
  <si>
    <t xml:space="preserve"> Ремонт кровли над квартирой №63 МЖД по адресу: г. Калуга,  ул. М. Жукова, д. 13, к.1</t>
  </si>
  <si>
    <t>Замена вводного трубопровода, запорной арматуры системы ХВС  с производством сварочных работ    МЖД по адресу: г. Калуга,  ул. Баррикад, д. 161</t>
  </si>
  <si>
    <t xml:space="preserve"> Ремонт порогов входа в подъезд №2 МЖД по адресу: г. Калуга,  ул. Болотникова, д. 3</t>
  </si>
  <si>
    <t>Замена уличного светильника над входной дверью  в подъезд №1 и закрепление кабель канала - гофры в подъезде МЖД по адресу: г. Калуга,  ул. М. Жукова, д. 37</t>
  </si>
  <si>
    <t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 МЖД по адресу: г. Калуга,  ул. Болотникова, д. 13</t>
  </si>
  <si>
    <t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 МЖД по адресу: г. Калуга,  ул. М. Жукова, д. 49</t>
  </si>
  <si>
    <t xml:space="preserve">Замена вводных трубопроводов системы ЦО (подача-обратка)  с производством сварочных и земляных работ  </t>
  </si>
  <si>
    <t>Замена вводных трубопроводов системы ЦО (подача-обратка)  с производством сварочных и земляных работ   МЖД по адресу: г. Калуга,  ул. Чехова, д. 21</t>
  </si>
  <si>
    <t>Восстановление герметизации межпанельных швов (жилые помещения зал и спальня) квартиры №1 МЖД по адресу: г. Калуга,  ул. Баррикад, д. 159</t>
  </si>
  <si>
    <t xml:space="preserve"> Ав акт от    03.06.2024г Акт вып работ от    06.06.2024г</t>
  </si>
  <si>
    <t xml:space="preserve"> Ав акт от    05.06.2024г Акт вып работ от    06.06.2024г</t>
  </si>
  <si>
    <t xml:space="preserve"> Ав акт от    05.06.2024г Акт вып работ от    07.06.2024г</t>
  </si>
  <si>
    <t xml:space="preserve"> Ав акт и акт вып работ от    05.06.2024г</t>
  </si>
  <si>
    <t xml:space="preserve"> Ав акт и акт вып работ от    19.06.2024г</t>
  </si>
  <si>
    <t xml:space="preserve"> Ав акт и акт вып работ от    20.06.2024г</t>
  </si>
  <si>
    <t xml:space="preserve"> Ав акт и акт вып работ от    26.06.2024г</t>
  </si>
  <si>
    <t xml:space="preserve"> Ав акт и акт вып работ от    27.06.2024г</t>
  </si>
  <si>
    <t xml:space="preserve"> Ав акт и акт вып работ от    28.06.2024г</t>
  </si>
  <si>
    <t xml:space="preserve">Ремонт кровли над квартирой №37 </t>
  </si>
  <si>
    <t xml:space="preserve">Частичное восстановление бетонного слоя ступеней и площадок входов в подъезды №№1, 2, 3, 4 </t>
  </si>
  <si>
    <t>Частичное восстановление бетонного слоя ступеней входа в подъезд № 4</t>
  </si>
  <si>
    <t>Замена задвижки на системе ГВС в техподполье</t>
  </si>
  <si>
    <t>Замена участка трубопровода (подводка к радиатору) на системе ЦО в квартире №21</t>
  </si>
  <si>
    <t>Замена участка стояка системы водоотведения в квартире №</t>
  </si>
  <si>
    <t xml:space="preserve">Замена участка стояка системы водоотведения между 1 и 2 этажами в квартире №№22, 25 </t>
  </si>
  <si>
    <t>Замена участка трубопровода (подводка к радиатору) на системе ЦО в квартире №59</t>
  </si>
  <si>
    <t xml:space="preserve">Замена участка трубопровода (подводка к радиатору) на системе ЦО в квартире №84 </t>
  </si>
  <si>
    <t>№ 102-К   
от    25.03.2024г</t>
  </si>
  <si>
    <t xml:space="preserve"> Акт вып работ от 10.06.2024г Протокол № 1 от 22.03.2024 г</t>
  </si>
  <si>
    <t>Укладка керамогранитной плитки в подъезду №2, окраска металлических порогов и перил</t>
  </si>
  <si>
    <t>№б/н   
от    11.06.2024г</t>
  </si>
  <si>
    <t>Акт проверки от 11.06.2024г 
Акт вып работ от 19.06.2024г</t>
  </si>
  <si>
    <t>Прочистка вентиляционного канала 2шт. (кухня, санузел) по стояку в квартире №1</t>
  </si>
  <si>
    <t>Прочистка вентиляционного канала (кухня) по стояку в квартире №12</t>
  </si>
  <si>
    <t>Прочистка вентиляционного канала (санузел) по стояку в квартире №15</t>
  </si>
  <si>
    <t>Прочистка вентиляционного канала (кухня) по стояку в квартире №8</t>
  </si>
  <si>
    <t>Прочистка вентиляционного канала (санузел) по стояку в квартире №7</t>
  </si>
  <si>
    <t>Прочистка вентиляционного канала (кухня) по стояку в квартире №31</t>
  </si>
  <si>
    <t>Прочистка вентиляционного канала (санузел) по стояку в квартире №25</t>
  </si>
  <si>
    <t xml:space="preserve"> Ав акт от    17.06.2024г Акт вып работ от    21.06.2024г</t>
  </si>
  <si>
    <t>Частичный ремонт шиферной крыши над нежилыми помещениями мансардного этажа</t>
  </si>
  <si>
    <t>Демонтаж ограждения крыши с последующей герметизацией отверстий, а также восстановление работоспособности крышной системы водоотведения над квартирой №41</t>
  </si>
  <si>
    <t>РЕЕСТР      ЗА     ИЮНЬ     2024 ГОДА</t>
  </si>
  <si>
    <t xml:space="preserve"> Работы выполненные  ООО "Черемушки"- Группа домов"  по жилым домам под управлением  ООО "Черемушки"- Группа домов" за  ИЮНЬ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</si>
  <si>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ИЮНЬ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</si>
  <si>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ИЮНЬ   2024 г по капитальному ремонту</t>
  </si>
  <si>
    <t>Частичное восстановление бетонного слоя ступеней и площадок входов в подъезды №№1, 2, 3, 4  МЖД по адресу: г. Калуга,  ул. Болотникова, д. 13</t>
  </si>
  <si>
    <t>Ремонт кровли над квартирой №37  МЖД по адресу: г. Калуга,  ул. М. Жукова, д. 11, к.1</t>
  </si>
  <si>
    <t>Частичное восстановление бетонного слоя ступеней входа в подъезд № 4 МЖД по адресу: г. Калуга,  ул. Суворова, д. 181</t>
  </si>
  <si>
    <t>Замена задвижки на системе ГВС в техподполье МЖД по адресу: г. Калуга,  ул. Чижевского, д. 21</t>
  </si>
  <si>
    <t>Замена участка трубопровода (подводка к радиатору) на системе ЦО в квартире №21 МЖД по адресу: г. Калуга,  ул. М. Жукова, д. 13</t>
  </si>
  <si>
    <t>Замена участка трубопровода (подводка к радиатору) на системе ЦО в квартире №59 МЖД по адресу: г. Калуга,  ул. Чижевского, д. 25</t>
  </si>
  <si>
    <t>Замена участка стояка системы водоотведения между 1 и 2 этажами в квартире №№22, 25  МЖД по адресу: г. Калуга,  ул. Ф. Энгельса, д. 9</t>
  </si>
  <si>
    <t>Замена участка трубопровода (подводка к радиатору) на системе ЦО в квартире №84  МЖД по адресу: г. Калуга,  ул. Болотникова, д. 9/17</t>
  </si>
  <si>
    <t>Замена участка трубопровода (лежак, с производством сварочных работ) системы ХВС  в подвале МЖД по адресу: г. Калуга,  ул. Суворова, д. 181</t>
  </si>
  <si>
    <t>Замена участка трубопровода (лежак, с производством сварочных работ) системы ХВС  в подвале</t>
  </si>
  <si>
    <t>Вывоз деревьев в июле 2024 г., м3</t>
  </si>
  <si>
    <t>Ствол</t>
  </si>
  <si>
    <t>Сучья, ветви</t>
  </si>
  <si>
    <t>Итого</t>
  </si>
  <si>
    <t>Барр. 161</t>
  </si>
  <si>
    <t>Пролет. 161</t>
  </si>
  <si>
    <t>Чиж.24</t>
  </si>
  <si>
    <t>Энг. 9</t>
  </si>
  <si>
    <t>Жукова, 31</t>
  </si>
  <si>
    <t>Жукова, 43</t>
  </si>
  <si>
    <t>Болот. 22</t>
  </si>
  <si>
    <t xml:space="preserve"> По факту была телега 6 м3 с горкой до 7 м3</t>
  </si>
  <si>
    <t>Болот. 10</t>
  </si>
  <si>
    <t>Жукова, 23</t>
  </si>
  <si>
    <t>Пролет. 159</t>
  </si>
  <si>
    <t xml:space="preserve"> Ав акт и акт вып работ от    .07.2024г</t>
  </si>
  <si>
    <t>№   
от    .07.2024г</t>
  </si>
  <si>
    <t>Герметизация ввода системы центрального отопления в подвальном помещении</t>
  </si>
  <si>
    <t>ул. Болотникова, д. 5</t>
  </si>
  <si>
    <t>с 01.07.2024 г</t>
  </si>
  <si>
    <t>ООО "Черемушки"-Группа домов" с 01.07.2024 г</t>
  </si>
  <si>
    <t>Герметизация ввода системы центрального отопления в подвальном помещении МЖД по адресу: г. Калуга,  ул. Болотникова, д. 3</t>
  </si>
  <si>
    <t>Герметизация ввода системы центрального отопления в подвальном помещении МЖД по адресу: г. Калуга,  ул. Болотникова, д. 4</t>
  </si>
  <si>
    <t>Герметизация ввода системы центрального отопления в подвальном помещении МЖД по адресу: г. Калуга,  ул. Болотникова, д. 7</t>
  </si>
  <si>
    <t>Герметизация ввода системы центрального отопления в подвальном помещении МЖД по адресу: г. Калуга,  ул. М. Жукова, д. 11, к.1</t>
  </si>
  <si>
    <t>Герметизация ввода системы центрального отопления в подвальном помещении МЖД по адресу: г. Калуга,  ул. М. Жукова, д. 13, к.1</t>
  </si>
  <si>
    <t>Герметизация ввода системы центрального отопления в подвальном помещении МЖД по адресу: г. Калуга,  ул. М. Жукова, д. 15</t>
  </si>
  <si>
    <t>Герметизация ввода системы центрального отопления в подвальном помещении МЖД по адресу: г. Калуга,  ул. М. Жукова, д. 52</t>
  </si>
  <si>
    <t>Герметизация ввода системы центрального отопления в подвальном помещении МЖД по адресу: г. Калуга,  ул. Пролетарская, д. 159</t>
  </si>
  <si>
    <t>Герметизация ввода системы центрального отопления в подвальном помещении МЖД по адресу: г. Калуга,  ул. Чехова, д. 13</t>
  </si>
  <si>
    <t>Герметизация ввода системы центрального отопления в подвальном помещении МЖД по адресу: г. Калуга,  ул. Чехова, д. 17</t>
  </si>
  <si>
    <t>Герметизация ввода системы центрального отопления в подвальном помещении МЖД по адресу: г. Калуга,  ул. Чехова, д. 21</t>
  </si>
  <si>
    <t>Герметизация ввода системы центрального отопления в подвальном помещении МЖД по адресу: г. Калуга,  ул. Чижевского, д. 25</t>
  </si>
  <si>
    <t xml:space="preserve">Герметизация ввода системы центрального отопления в подвальном помещении МЖД по адресу: г. Калуга,  ул. М. Горького, д. 7, к.1 </t>
  </si>
  <si>
    <t>Герметизация ввода системы центрального отопления в подвальном помещении МЖД по адресу: г. Калуга,  ул. М. Жукова, д. 50</t>
  </si>
  <si>
    <t>Герметизация ввода системы центрального отопления в подвальном помещении МЖД по адресу: г. Калуга,  ул. Чехова, д. 11</t>
  </si>
  <si>
    <t xml:space="preserve"> Ав акт от 03.06.2024г Акт вып работ от 21.06.2024г. Требование МУП "Калугатеплосеть" от 25.03.24г</t>
  </si>
  <si>
    <t xml:space="preserve"> Ав акт от 14.06.2024г Акт вып работ от 05.07.2024г.</t>
  </si>
  <si>
    <t xml:space="preserve"> Ав акт от 14.06.2024г Акт вып работ от 11.07.2024г.</t>
  </si>
  <si>
    <t xml:space="preserve"> Ав акт от 20.06.2024г Акт вып работ от 12.07.2024г.</t>
  </si>
  <si>
    <t>Акт вып работ от    02.07.2024г
Акт обсл от 05.04.2024г</t>
  </si>
  <si>
    <t xml:space="preserve"> Ав акт и акт вып работ от    03.07.2024г</t>
  </si>
  <si>
    <t xml:space="preserve"> Ав акт от 04.07.2024г Акт вып работ от 12.07.2024г.</t>
  </si>
  <si>
    <t>Акт вып работ от    05.07.2024г
Акт обсл от 22.03.2024г</t>
  </si>
  <si>
    <t xml:space="preserve"> Ав акт и акт вып работ от    06.07.2024г</t>
  </si>
  <si>
    <t xml:space="preserve"> Ав акт и акт вып работ от    09.07.2024г</t>
  </si>
  <si>
    <t xml:space="preserve"> Ав акт от 09.07.2024г Акт вып работ от 12.07.2024г.</t>
  </si>
  <si>
    <t xml:space="preserve"> Ав акт и акт вып работ от    10.07.2024г</t>
  </si>
  <si>
    <t>Акт вып работ от    12.07.2024г
Акт обсл от 02.04.2024г</t>
  </si>
  <si>
    <t xml:space="preserve"> Акт вып работ от    12.07.2024г 
Предостережение  ГЖИ КО  №3424 от 19.05.2024г</t>
  </si>
  <si>
    <t xml:space="preserve"> Ав акт и акт вып работ от    16.07.2024г</t>
  </si>
  <si>
    <t>Акт вып работ от    17.07.2024г
Акт обсл от 09.04.2024г</t>
  </si>
  <si>
    <t xml:space="preserve"> Ав акт и акт вып работ от    17.07.2024г</t>
  </si>
  <si>
    <t xml:space="preserve"> Ав акт и акт вып работ от    18.07.2024г</t>
  </si>
  <si>
    <t xml:space="preserve"> Ав акт и акт вып работ от    19.07.2024г</t>
  </si>
  <si>
    <t xml:space="preserve"> Ав акт и акт вып работ от    23.07.2024г</t>
  </si>
  <si>
    <t xml:space="preserve"> Ав акт и акт вып работ от    24.07.2024г</t>
  </si>
  <si>
    <t xml:space="preserve"> Ав акт и акт вып работ от    25.07.2024г</t>
  </si>
  <si>
    <t xml:space="preserve"> Ав акт и акт вып работ от    26.07.2024г</t>
  </si>
  <si>
    <t xml:space="preserve"> Ав акт и акт вып работ от    30.07.2024г</t>
  </si>
  <si>
    <t xml:space="preserve"> Ав акт и акт вып работ от    31.07.2024г</t>
  </si>
  <si>
    <t xml:space="preserve">Распил 3-х деревьев упавших на прилегающей территории между домами  №13 и №11 корпус1  по ул. М. Жукова, с последующим вывозом и утилизацией  древесных отходов </t>
  </si>
  <si>
    <t xml:space="preserve">Распил дерева упавшего на прилегающей территории к дому №159 по ул. Пролетарская, с последующим вывозом и утилизацией  древесных отходов  </t>
  </si>
  <si>
    <t xml:space="preserve">Опиловка надломившегося сука дерева над пешеходной зоной на придомовой территории дома №161 по ул. Баррикад, с последующим вывозом и утилизацией  древесных отходов   </t>
  </si>
  <si>
    <t>Распил дерева упавшего на прилегающей территории к дому №24 по ул. Чижевского, с последующим вывозом и утилизацией  древесных отходов</t>
  </si>
  <si>
    <t>Распил дерева упавшего на прилегающей территории к дому №9 по ул. Ф. Энгельса, с последующим вывозом и утилизацией  древесных отходов</t>
  </si>
  <si>
    <t>Распил дерева упавшего на прилегающей территории к дому №31 по ул. М. Жукова, с последующим вывозом и утилизацией  древесных отходов</t>
  </si>
  <si>
    <t>Распил дерева упавшего на прилегающей территории к дому №43 по ул. М. Жукова, с последующим вывозом и утилизацией  древесных отходов</t>
  </si>
  <si>
    <t>Распил дерева упавшего на прилегающей территории к дому №22 по ул. Болотникова, с последующим вывозом и утилизацией  древесных отходов</t>
  </si>
  <si>
    <t>Распил дерева упавшего на прилегающей территории к дому №23 по ул. М. Жукова, с последующим вывозом и утилизацией  древесных отходов</t>
  </si>
  <si>
    <t xml:space="preserve">Распил 2-х деревьев упавших на прилегающей территории к дому №161 по ул. Пролетарская, с последующим вывозом и утилизацией  древесных отходов   </t>
  </si>
  <si>
    <t>Распил дерева упавшего на прилегающей территории к дому №10 по ул. Болотникова, с последующим вывозом и утилизацией  древесных отходов</t>
  </si>
  <si>
    <t>Год</t>
  </si>
  <si>
    <t>Примечание</t>
  </si>
  <si>
    <t>Ремонт  мягкой кровли расположенной над квартирой №34</t>
  </si>
  <si>
    <t>Ремонт  мягкой кровли расположенной над квартирой №49</t>
  </si>
  <si>
    <t>Ремонт  мягкой кровли расположенной над квартирой №33 и лестничной клеткой подъезда №2</t>
  </si>
  <si>
    <t>Ремонт  мягкой кровли расположенной над квартирой №67</t>
  </si>
  <si>
    <t>Ремонт  мягкой кровли расположенной над лестничной клеткой подъездов №1 и №3</t>
  </si>
  <si>
    <t>Работы не выполнялись</t>
  </si>
  <si>
    <t>Ремонт  мягкой кровли расположенной над квартирой №48</t>
  </si>
  <si>
    <t>Ремонт  мягкой кровли расположенной над квартирой №35</t>
  </si>
  <si>
    <t>Ремонт  мягкой кровли расположенной над квартирой №66</t>
  </si>
  <si>
    <t>Ремонт  мягкой кровли расположенной над квартирой №19</t>
  </si>
  <si>
    <t>Перечень выполняемых работ по ремонту крыши МЖД по ул. М. Жукова, д. 15 в период с января 2017 по август 2024 годы</t>
  </si>
  <si>
    <t>Перечень выполняемых работ по ремонту крыши МЖД по ул. Баррикад, д. 149 в период с января 2017 по август 2024 годы</t>
  </si>
  <si>
    <t>Ремонт примыканий на кровле</t>
  </si>
  <si>
    <t xml:space="preserve">Замена сливных кранов на радиаторах системы ЦО в квартире №13 </t>
  </si>
  <si>
    <t xml:space="preserve">Замена участка стояка канализации в квартире №40 </t>
  </si>
  <si>
    <t>Частичный ремонт кровли над квартирами №№17, 19</t>
  </si>
  <si>
    <t xml:space="preserve">Ремонт порога и покраска металлических поручней входа в подъезд №4 </t>
  </si>
  <si>
    <t xml:space="preserve">Замена сливных кранов на радиаторах системы ЦО в квартире №54 </t>
  </si>
  <si>
    <t xml:space="preserve">Замена стального трубопровода (лежак, с производством сварочных работ) системы ХВС ф 76мм в техподполье под квартирами №№4, 21 </t>
  </si>
  <si>
    <t>Замена участка стояка канализации в квартире №44</t>
  </si>
  <si>
    <t xml:space="preserve">Замена сливного крана на радиаторе системы ЦО в квартире №44 </t>
  </si>
  <si>
    <t xml:space="preserve">Замена участка стояка канализации в квартире №20 </t>
  </si>
  <si>
    <t>Замена участка трубопровода  системы ХВС в подвале в техподполь</t>
  </si>
  <si>
    <t>Замена участка трубопровода  системы ЦО в техническом подполье</t>
  </si>
  <si>
    <t xml:space="preserve"> Замена участка трубопровода  системы ЦО в подвале второго подъезда</t>
  </si>
  <si>
    <t>Установка ремонтных хомутов (2шт.) и врезки на стельном трубопроводе системы ГВС в подвале</t>
  </si>
  <si>
    <t xml:space="preserve">Замена участка трубопровода  системы ЦО  на чердаке над квартирами №№19, 38 </t>
  </si>
  <si>
    <t xml:space="preserve">Замена участка стояка канализации в квартире №11 </t>
  </si>
  <si>
    <t>Замена участка стояка к полотенцесушителю системы ГВС из квартиры №67 в техподполье</t>
  </si>
  <si>
    <t xml:space="preserve">Замена участка стояка полотенцесушителя системы ЦО между  квартирами №3, №7 </t>
  </si>
  <si>
    <t>РЕЕСТР      ЗА     ИЮЛЬ     2024 ГОДА</t>
  </si>
  <si>
    <t xml:space="preserve"> Работы выполненные  ООО "Черемушки"- Группа домов"  по жилым домам под управлением  ООО "Черемушки"- Группа домов" за  ИЮЛЬ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</si>
  <si>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ИЮЛЬ    2024 г по текущему ремонту</t>
  </si>
  <si>
    <t>Акт проверки от 10.07.2024г 
Акт вып работ от 24.07.2024г</t>
  </si>
  <si>
    <t>№б/н   
от    10.07.2024г</t>
  </si>
  <si>
    <t>Прочистка дымохода по стояку в квартире №20</t>
  </si>
  <si>
    <t>Прочистка дымохода по стояку в квартире №117</t>
  </si>
  <si>
    <t>Распил дерева упавшего на прилегающей территории к дому №159 по ул. Пролетарская, с последующим вывозом и утилизацией  древесных отходов   МЖД по адресу: г. Калуга,  ул. Пролетарская, д. 159</t>
  </si>
  <si>
    <t>Распил 2-х деревьев упавших на прилегающей территории к дому №161 по ул. Пролетарская, с последующим вывозом и утилизацией  древесных отходов    МЖД по адресу: г. Калуга,  ул. Пролетарская, д. 161</t>
  </si>
  <si>
    <t>Распил дерева упавшего на прилегающей территории к дому №10 по ул. Болотникова, с последующим вывозом и утилизацией  древесных отходов МЖД по адресу: г. Калуга,  ул. Болотникова, д. 10</t>
  </si>
  <si>
    <t>Замена сливных кранов на радиаторах системы ЦО в квартире №13  МЖД по адресу: г. Калуга,  ул. Баррикад, д. 157</t>
  </si>
  <si>
    <t>Замена сливных кранов на радиаторах системы ЦО в квартире №15  МЖД по адресу: г. Калуга,  ул. Баррикад, д. 157</t>
  </si>
  <si>
    <t>Замена участка стояка канализации в квартире №40  МЖД по адресу: г. Калуга,  ул. М. Горького, д. 4/26</t>
  </si>
  <si>
    <t>Частичный ремонт кровли над квартирами №№17, 19 МЖД по адресу: г. Калуга,  ул. М. Горького, д. 8</t>
  </si>
  <si>
    <t>Ремонт порога и покраска металлических поручней входа в подъезд №4  МЖД по адресу: г. Калуга,  ул. Ф. Энгельса, д. 9</t>
  </si>
  <si>
    <t>Замена сливных кранов на радиаторах системы ЦО в квартире №54  МЖД по адресу: г. Калуга,  ул. Баррикад, д. 139</t>
  </si>
  <si>
    <t>Замена стального трубопровода (лежак, с производством сварочных работ) системы ХВС ф 76мм в техподполье под квартирами №№4, 21  МЖД по адресу: г. Калуга,  ул. Болотникова, д. 10</t>
  </si>
  <si>
    <t>Опиловка надломившегося сука дерева над пешеходной зоной на придомовой территории дома №161 по ул. Баррикад, с последующим вывозом и утилизацией  древесных отходов    МЖД по адресу: г. Калуга,  ул. Баррикад, д. 161</t>
  </si>
  <si>
    <t>Распил дерева упавшего на прилегающей территории к дому №24 по ул. Чижевского, с последующим вывозом и утилизацией  древесных отходов МЖД по адресу: г. Калуга,  ул. Чижевского, д. 24</t>
  </si>
  <si>
    <t>Распил дерева упавшего на прилегающей территории к дому №9 по ул. Ф. Энгельса, с последующим вывозом и утилизацией  древесных отходов МЖД по адресу: г. Калуга,  ул. Ф. Энгельса, д. 9</t>
  </si>
  <si>
    <t>Распил дерева упавшего на прилегающей территории к дому №31 по ул. М. Жукова, с последующим вывозом и утилизацией  древесных отходов МЖД по адресу: г. Калуга,  ул. М. Жукова, д. 31</t>
  </si>
  <si>
    <t>Распил дерева упавшего на прилегающей территории к дому №43 по ул. М. Жукова, с последующим вывозом и утилизацией  древесных отходов МЖД по адресу: г. Калуга,  ул. М. Жукова, д. 43</t>
  </si>
  <si>
    <t>Распил дерева упавшего на прилегающей территории к дому №22 по ул. Болотникова, с последующим вывозом и утилизацией  древесных отходов МЖД по адресу: г. Калуга,  ул. Болотникова, д. 22</t>
  </si>
  <si>
    <t>Замена участка стояка канализации в квартире №44 МЖД по адресу: г. Калуга,  ул. Чижевского, д. 25</t>
  </si>
  <si>
    <t>Замена сливного крана на радиаторе системы ЦО в квартире №44  МЖД по адресу: г. Калуга,  ул. Чижевского, д. 24</t>
  </si>
  <si>
    <t>Ремонт порога входа в подъезд №1  МЖД по адресу: г. Калуга,  ул. Пролетарская, д. 161</t>
  </si>
  <si>
    <t>Замена участка стояка канализации в квартире №20  МЖД по адресу: г. Калуга,  ул. Пролетарская, д. 161</t>
  </si>
  <si>
    <t>Замена участка стояка полотенцесушителя системы ЦО между  квартирами №3, №7  МЖД по адресу: г. Калуга,  ул. М. Горького, д. 4/26</t>
  </si>
  <si>
    <t>Распил дерева упавшего на прилегающей территории к дому №23 по ул. М. Жукова, с последующим вывозом и утилизацией  древесных отходов МЖД по адресу: г. Калуга,  ул. М. Жукова, д. 23</t>
  </si>
  <si>
    <t>Замена участка трубопровода  системы ЦО в техническом подполье МЖД по адресу: г. Калуга,  ул. Баррикад, д. 155</t>
  </si>
  <si>
    <t xml:space="preserve"> Замена участка трубопровода  системы ЦО в подвале второго подъезда МЖД по адресу: г. Калуга,  ул. Баррикад, д. 161</t>
  </si>
  <si>
    <t>Установка ремонтных хомутов (2шт.) и врезки на стельном трубопроводе системы ГВС в подвале МЖД по адресу: г. Калуга,  ул. Баррикад, д. 139</t>
  </si>
  <si>
    <t>Замена участка трубопровода  системы ЦО  на чердаке над квартирами №№19, 38  МЖД по адресу: г. Калуга,  ул. Болотникова, д. 4</t>
  </si>
  <si>
    <t>Замена участка стояка канализации в квартире №54 МЖД по адресу: г. Калуга,  ул. Чехова, д. 21</t>
  </si>
  <si>
    <t>Замена участка стояка канализации в квартире №11  МЖД по адресу: г. Калуга,  ул. Чехова, д. 21</t>
  </si>
  <si>
    <t>Замена участка стояка системы ХВС в квартире №2  МЖД по адресу: г. Калуга,  ул. М. Жукова, д. 13, к.1</t>
  </si>
  <si>
    <t>Замена участка стояка к полотенцесушителю системы ГВС из квартиры №67 в техподполье МЖД по адресу: г. Калуга,  ул. Пролетарская, д. 159</t>
  </si>
  <si>
    <t>Распил 3-х деревьев упавших на прилегающей территории между домами  №13 и №11 корпус1  по ул. М. Жукова, с последующим вывозом и утилизацией  древесных отходов  МЖД по адресу: г. Калуга,  ул. М. Жукова, д. 13 и д. 11, к.1</t>
  </si>
  <si>
    <t>Распил 3-х деревьев упавших на прилегающей территории к дому №9/17 по ул. Болотникова</t>
  </si>
  <si>
    <t>Распил 3-х деревьев упавших на прилегающей территории к дому №9/17 по ул. Болотникова,  МЖД по адресу: г. Калуга,  ул. Болотникова, д. 9/17</t>
  </si>
  <si>
    <t xml:space="preserve">Замена участка трубопровода ГВС в подвале (с производством сварочных работ) </t>
  </si>
  <si>
    <t>Замена участка трубопровода ГВС в подвале (с производством сварочных работ)  МЖД по адресу: г. Калуга,  ул. Баррикад, д.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</si>
</sst>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sz val="9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textRotation="90"/>
    </xf>
    <xf numFmtId="0" fontId="7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14" fontId="0" fillId="0" borderId="0" xfId="0" applyNumberFormat="1" applyFill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4" fontId="3" fillId="0" borderId="0" xfId="0" applyNumberFormat="1" applyFont="1" applyFill="1"/>
    <xf numFmtId="0" fontId="4" fillId="0" borderId="2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0" xfId="0" applyFont="1" applyFill="1" applyAlignment="1"/>
    <xf numFmtId="0" fontId="0" fillId="3" borderId="2" xfId="0" applyFill="1" applyBorder="1"/>
    <xf numFmtId="0" fontId="3" fillId="5" borderId="1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/>
    <xf numFmtId="0" fontId="5" fillId="0" borderId="0" xfId="1" applyFont="1" applyFill="1"/>
    <xf numFmtId="0" fontId="5" fillId="0" borderId="2" xfId="1" applyFont="1" applyFill="1" applyBorder="1" applyAlignment="1">
      <alignment horizontal="left" vertical="center" wrapText="1"/>
    </xf>
    <xf numFmtId="0" fontId="5" fillId="2" borderId="2" xfId="1" applyFont="1" applyFill="1" applyBorder="1"/>
    <xf numFmtId="0" fontId="5" fillId="0" borderId="0" xfId="1" applyFont="1" applyFill="1" applyAlignment="1">
      <alignment wrapText="1"/>
    </xf>
    <xf numFmtId="0" fontId="5" fillId="4" borderId="2" xfId="1" applyFont="1" applyFill="1" applyBorder="1"/>
    <xf numFmtId="0" fontId="5" fillId="6" borderId="2" xfId="1" applyFont="1" applyFill="1" applyBorder="1" applyAlignment="1">
      <alignment horizontal="left" vertical="center" wrapText="1"/>
    </xf>
    <xf numFmtId="0" fontId="5" fillId="6" borderId="2" xfId="1" applyFont="1" applyFill="1" applyBorder="1"/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0" fillId="2" borderId="2" xfId="0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0" fillId="3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5" fillId="7" borderId="2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5" fillId="3" borderId="2" xfId="3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7" borderId="2" xfId="0" applyFill="1" applyBorder="1"/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5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/>
    <xf numFmtId="0" fontId="11" fillId="9" borderId="5" xfId="0" applyFont="1" applyFill="1" applyBorder="1"/>
    <xf numFmtId="0" fontId="7" fillId="9" borderId="5" xfId="0" applyFont="1" applyFill="1" applyBorder="1"/>
    <xf numFmtId="0" fontId="0" fillId="8" borderId="6" xfId="0" applyFill="1" applyBorder="1"/>
    <xf numFmtId="0" fontId="0" fillId="8" borderId="0" xfId="0" applyFill="1"/>
    <xf numFmtId="0" fontId="5" fillId="3" borderId="1" xfId="1" applyFont="1" applyFill="1" applyBorder="1" applyAlignment="1">
      <alignment horizontal="left" vertical="center" wrapText="1"/>
    </xf>
    <xf numFmtId="1" fontId="0" fillId="0" borderId="0" xfId="0" applyNumberFormat="1" applyFill="1"/>
    <xf numFmtId="0" fontId="0" fillId="2" borderId="0" xfId="0" applyFill="1"/>
    <xf numFmtId="0" fontId="3" fillId="2" borderId="0" xfId="0" applyFont="1" applyFill="1" applyBorder="1" applyAlignment="1">
      <alignment horizontal="left" vertical="center" wrapText="1"/>
    </xf>
    <xf numFmtId="0" fontId="3" fillId="7" borderId="2" xfId="0" applyFont="1" applyFill="1" applyBorder="1"/>
    <xf numFmtId="0" fontId="0" fillId="7" borderId="0" xfId="0" applyFill="1" applyBorder="1" applyAlignment="1">
      <alignment horizontal="center" vertical="center" wrapText="1"/>
    </xf>
    <xf numFmtId="0" fontId="0" fillId="0" borderId="7" xfId="0" applyFill="1" applyBorder="1"/>
    <xf numFmtId="0" fontId="3" fillId="2" borderId="7" xfId="0" applyFont="1" applyFill="1" applyBorder="1" applyAlignment="1">
      <alignment horizontal="left" vertical="center" wrapText="1"/>
    </xf>
    <xf numFmtId="1" fontId="0" fillId="0" borderId="7" xfId="0" applyNumberFormat="1" applyFill="1" applyBorder="1"/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textRotation="90" wrapText="1"/>
    </xf>
    <xf numFmtId="0" fontId="3" fillId="0" borderId="2" xfId="0" applyFont="1" applyFill="1" applyBorder="1" applyAlignment="1">
      <alignment textRotation="90"/>
    </xf>
    <xf numFmtId="0" fontId="3" fillId="0" borderId="2" xfId="0" applyFont="1" applyFill="1" applyBorder="1" applyAlignment="1">
      <alignment wrapText="1"/>
    </xf>
    <xf numFmtId="164" fontId="0" fillId="7" borderId="2" xfId="0" applyNumberFormat="1" applyFill="1" applyBorder="1"/>
    <xf numFmtId="1" fontId="3" fillId="7" borderId="2" xfId="0" applyNumberFormat="1" applyFont="1" applyFill="1" applyBorder="1"/>
    <xf numFmtId="0" fontId="3" fillId="2" borderId="0" xfId="0" applyFont="1" applyFill="1" applyBorder="1" applyAlignment="1">
      <alignment horizontal="left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10" borderId="0" xfId="0" applyFill="1"/>
    <xf numFmtId="0" fontId="12" fillId="0" borderId="0" xfId="0" applyFont="1" applyFill="1"/>
    <xf numFmtId="3" fontId="12" fillId="0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/>
    <xf numFmtId="0" fontId="0" fillId="2" borderId="2" xfId="0" applyFill="1" applyBorder="1" applyAlignment="1"/>
    <xf numFmtId="0" fontId="3" fillId="2" borderId="2" xfId="0" applyFont="1" applyFill="1" applyBorder="1" applyAlignment="1">
      <alignment wrapText="1"/>
    </xf>
    <xf numFmtId="0" fontId="5" fillId="8" borderId="0" xfId="1" applyFont="1" applyFill="1"/>
    <xf numFmtId="0" fontId="5" fillId="8" borderId="2" xfId="1" applyFont="1" applyFill="1" applyBorder="1" applyAlignment="1">
      <alignment horizontal="left" vertical="center" wrapText="1"/>
    </xf>
    <xf numFmtId="0" fontId="5" fillId="5" borderId="0" xfId="1" applyFont="1" applyFill="1"/>
    <xf numFmtId="0" fontId="5" fillId="5" borderId="2" xfId="1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center" vertical="center"/>
    </xf>
    <xf numFmtId="0" fontId="5" fillId="2" borderId="0" xfId="1" applyFont="1" applyFill="1"/>
    <xf numFmtId="0" fontId="0" fillId="0" borderId="2" xfId="0" applyFill="1" applyBorder="1" applyAlignment="1">
      <alignment horizontal="center"/>
    </xf>
    <xf numFmtId="0" fontId="0" fillId="8" borderId="2" xfId="0" applyFill="1" applyBorder="1"/>
    <xf numFmtId="0" fontId="3" fillId="2" borderId="0" xfId="0" applyFont="1" applyFill="1"/>
    <xf numFmtId="0" fontId="3" fillId="0" borderId="2" xfId="0" applyFont="1" applyFill="1" applyBorder="1"/>
    <xf numFmtId="0" fontId="13" fillId="0" borderId="0" xfId="1" applyFont="1" applyFill="1"/>
    <xf numFmtId="0" fontId="0" fillId="7" borderId="0" xfId="0" applyFill="1"/>
    <xf numFmtId="0" fontId="5" fillId="10" borderId="2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left" vertical="center" wrapText="1"/>
    </xf>
    <xf numFmtId="0" fontId="5" fillId="10" borderId="0" xfId="1" applyFont="1" applyFill="1"/>
    <xf numFmtId="0" fontId="10" fillId="0" borderId="2" xfId="1" applyFont="1" applyFill="1" applyBorder="1" applyAlignment="1">
      <alignment horizontal="left" vertical="center" wrapText="1"/>
    </xf>
    <xf numFmtId="0" fontId="5" fillId="0" borderId="0" xfId="1" applyFont="1" applyFill="1" applyBorder="1"/>
    <xf numFmtId="2" fontId="5" fillId="0" borderId="0" xfId="1" applyNumberFormat="1" applyFont="1" applyFill="1" applyBorder="1"/>
    <xf numFmtId="0" fontId="0" fillId="0" borderId="2" xfId="0" applyFill="1" applyBorder="1" applyAlignment="1">
      <alignment horizontal="center"/>
    </xf>
    <xf numFmtId="49" fontId="14" fillId="0" borderId="0" xfId="4" applyNumberFormat="1" applyFill="1"/>
    <xf numFmtId="0" fontId="5" fillId="3" borderId="0" xfId="1" applyFont="1" applyFill="1"/>
    <xf numFmtId="0" fontId="5" fillId="3" borderId="8" xfId="1" applyFont="1" applyFill="1" applyBorder="1" applyAlignment="1">
      <alignment horizontal="left" vertical="center" wrapText="1"/>
    </xf>
    <xf numFmtId="4" fontId="12" fillId="0" borderId="0" xfId="0" applyNumberFormat="1" applyFont="1" applyFill="1"/>
    <xf numFmtId="0" fontId="0" fillId="0" borderId="6" xfId="0" applyFill="1" applyBorder="1"/>
    <xf numFmtId="0" fontId="0" fillId="0" borderId="2" xfId="0" applyFill="1" applyBorder="1" applyAlignment="1">
      <alignment horizontal="center"/>
    </xf>
    <xf numFmtId="0" fontId="10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11" borderId="2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7" xfId="1" applyFont="1" applyFill="1" applyBorder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1" fontId="0" fillId="7" borderId="2" xfId="0" applyNumberForma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wrapText="1"/>
    </xf>
    <xf numFmtId="1" fontId="3" fillId="7" borderId="1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 wrapText="1"/>
    </xf>
    <xf numFmtId="0" fontId="14" fillId="0" borderId="0" xfId="4" applyFill="1"/>
    <xf numFmtId="0" fontId="5" fillId="0" borderId="2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 textRotation="90" wrapText="1"/>
    </xf>
    <xf numFmtId="0" fontId="5" fillId="5" borderId="2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10" borderId="2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5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5" borderId="2" xfId="0" applyFill="1" applyBorder="1"/>
    <xf numFmtId="0" fontId="10" fillId="5" borderId="2" xfId="0" applyFont="1" applyFill="1" applyBorder="1"/>
    <xf numFmtId="0" fontId="3" fillId="3" borderId="2" xfId="0" applyFont="1" applyFill="1" applyBorder="1"/>
    <xf numFmtId="0" fontId="0" fillId="5" borderId="0" xfId="0" applyFill="1"/>
    <xf numFmtId="0" fontId="12" fillId="0" borderId="0" xfId="0" applyFont="1" applyFill="1" applyAlignment="1">
      <alignment horizontal="right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textRotation="90"/>
    </xf>
    <xf numFmtId="0" fontId="5" fillId="6" borderId="0" xfId="1" applyFont="1" applyFill="1"/>
    <xf numFmtId="1" fontId="3" fillId="0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</cellXfs>
  <cellStyles count="5">
    <cellStyle name="Гиперссылка" xfId="4" builtinId="8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news.mail.ru/politics/59732877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Normal="100" workbookViewId="0">
      <selection activeCell="C41" sqref="C41"/>
    </sheetView>
  </sheetViews>
  <sheetFormatPr defaultRowHeight="12.75" x14ac:dyDescent="0.2"/>
  <cols>
    <col min="1" max="1" width="5.7109375" style="1" customWidth="1"/>
    <col min="2" max="2" width="10.28515625" style="1" customWidth="1"/>
    <col min="3" max="3" width="64" style="1" customWidth="1"/>
    <col min="4" max="4" width="14.5703125" style="1" customWidth="1"/>
    <col min="5" max="6" width="3.7109375" style="1" customWidth="1"/>
    <col min="7" max="7" width="4" style="1" customWidth="1"/>
    <col min="8" max="16384" width="9.140625" style="1"/>
  </cols>
  <sheetData>
    <row r="1" spans="1:7" ht="27.75" customHeight="1" x14ac:dyDescent="0.2">
      <c r="A1" s="195" t="s">
        <v>3450</v>
      </c>
      <c r="B1" s="195"/>
      <c r="C1" s="195"/>
      <c r="D1" s="195"/>
    </row>
    <row r="3" spans="1:7" ht="25.5" x14ac:dyDescent="0.2">
      <c r="A3" s="13" t="s">
        <v>3</v>
      </c>
      <c r="B3" s="13" t="s">
        <v>3437</v>
      </c>
      <c r="C3" s="14" t="s">
        <v>4</v>
      </c>
      <c r="D3" s="14" t="s">
        <v>3438</v>
      </c>
      <c r="E3" s="29"/>
      <c r="F3" s="29"/>
    </row>
    <row r="4" spans="1:7" ht="24.95" customHeight="1" x14ac:dyDescent="0.2">
      <c r="A4" s="12">
        <v>1</v>
      </c>
      <c r="B4" s="10">
        <v>2017</v>
      </c>
      <c r="C4" s="194" t="s">
        <v>3451</v>
      </c>
      <c r="D4" s="14"/>
      <c r="E4" s="29"/>
      <c r="F4" s="29"/>
    </row>
    <row r="5" spans="1:7" ht="24.95" customHeight="1" x14ac:dyDescent="0.2">
      <c r="A5" s="12">
        <v>2</v>
      </c>
      <c r="B5" s="10">
        <v>2018</v>
      </c>
      <c r="C5" s="11" t="s">
        <v>3444</v>
      </c>
      <c r="D5" s="14"/>
      <c r="E5" s="29"/>
      <c r="F5" s="29"/>
    </row>
    <row r="6" spans="1:7" ht="24.95" customHeight="1" x14ac:dyDescent="0.2">
      <c r="A6" s="12">
        <v>3</v>
      </c>
      <c r="B6" s="10">
        <v>2019</v>
      </c>
      <c r="C6" s="8" t="s">
        <v>3445</v>
      </c>
      <c r="D6" s="9"/>
      <c r="E6" s="3"/>
      <c r="F6" s="3"/>
    </row>
    <row r="7" spans="1:7" ht="24.95" customHeight="1" x14ac:dyDescent="0.2">
      <c r="A7" s="12">
        <v>4</v>
      </c>
      <c r="B7" s="10">
        <v>2020</v>
      </c>
      <c r="C7" s="11" t="s">
        <v>3444</v>
      </c>
      <c r="D7" s="9"/>
      <c r="E7" s="3"/>
      <c r="F7" s="3"/>
      <c r="G7" s="25"/>
    </row>
    <row r="8" spans="1:7" ht="27.75" customHeight="1" x14ac:dyDescent="0.2">
      <c r="A8" s="12">
        <v>5</v>
      </c>
      <c r="B8" s="10">
        <v>2021</v>
      </c>
      <c r="C8" s="11" t="s">
        <v>3444</v>
      </c>
      <c r="D8" s="9"/>
      <c r="E8" s="3"/>
      <c r="F8" s="3"/>
      <c r="G8" s="22"/>
    </row>
    <row r="9" spans="1:7" ht="24.95" customHeight="1" x14ac:dyDescent="0.2">
      <c r="A9" s="12">
        <v>6</v>
      </c>
      <c r="B9" s="10">
        <v>2022</v>
      </c>
      <c r="C9" s="8" t="s">
        <v>2118</v>
      </c>
      <c r="D9" s="9"/>
      <c r="E9" s="3"/>
      <c r="F9" s="3"/>
      <c r="G9" s="22"/>
    </row>
    <row r="10" spans="1:7" ht="24.95" customHeight="1" x14ac:dyDescent="0.2">
      <c r="A10" s="12">
        <v>7</v>
      </c>
      <c r="B10" s="10">
        <v>2023</v>
      </c>
      <c r="C10" s="8" t="s">
        <v>2643</v>
      </c>
      <c r="D10" s="9"/>
      <c r="E10" s="3"/>
      <c r="F10" s="3"/>
      <c r="G10" s="22"/>
    </row>
    <row r="11" spans="1:7" ht="24.95" customHeight="1" x14ac:dyDescent="0.2">
      <c r="A11" s="12">
        <v>8</v>
      </c>
      <c r="B11" s="10">
        <v>2023</v>
      </c>
      <c r="C11" s="8" t="s">
        <v>2705</v>
      </c>
      <c r="D11" s="9"/>
      <c r="E11" s="3"/>
      <c r="F11" s="3"/>
      <c r="G11" s="22"/>
    </row>
    <row r="12" spans="1:7" ht="24.95" customHeight="1" x14ac:dyDescent="0.2">
      <c r="A12" s="12">
        <v>9</v>
      </c>
      <c r="B12" s="10">
        <v>2024</v>
      </c>
      <c r="C12" s="11" t="s">
        <v>3444</v>
      </c>
      <c r="D12" s="9"/>
      <c r="E12" s="3"/>
      <c r="F12" s="3"/>
      <c r="G12" s="22"/>
    </row>
    <row r="13" spans="1:7" ht="24.95" hidden="1" customHeight="1" x14ac:dyDescent="0.2">
      <c r="A13" s="12">
        <v>8</v>
      </c>
      <c r="B13" s="10"/>
      <c r="C13" s="11"/>
      <c r="D13" s="9"/>
      <c r="E13" s="3"/>
      <c r="F13" s="3"/>
      <c r="G13" s="25"/>
    </row>
    <row r="14" spans="1:7" ht="24.95" hidden="1" customHeight="1" x14ac:dyDescent="0.2">
      <c r="A14" s="12">
        <v>9</v>
      </c>
      <c r="B14" s="10"/>
      <c r="C14" s="8"/>
      <c r="D14" s="9"/>
      <c r="E14" s="3"/>
      <c r="F14" s="3"/>
    </row>
    <row r="15" spans="1:7" ht="24.95" hidden="1" customHeight="1" x14ac:dyDescent="0.2">
      <c r="A15" s="12">
        <v>10</v>
      </c>
      <c r="B15" s="10"/>
      <c r="C15" s="8"/>
      <c r="D15" s="9"/>
      <c r="E15" s="3"/>
      <c r="F15" s="3"/>
    </row>
    <row r="16" spans="1:7" ht="24.95" hidden="1" customHeight="1" x14ac:dyDescent="0.2">
      <c r="A16" s="12">
        <v>11</v>
      </c>
      <c r="B16" s="10"/>
      <c r="C16" s="11"/>
      <c r="D16" s="117"/>
      <c r="E16" s="3"/>
      <c r="F16" s="3"/>
    </row>
    <row r="17" spans="1:6" ht="24.95" hidden="1" customHeight="1" x14ac:dyDescent="0.2">
      <c r="A17" s="12">
        <v>12</v>
      </c>
      <c r="B17" s="10"/>
      <c r="C17" s="11"/>
      <c r="D17" s="193"/>
      <c r="E17" s="3"/>
      <c r="F17" s="3"/>
    </row>
    <row r="18" spans="1:6" ht="24.95" hidden="1" customHeight="1" x14ac:dyDescent="0.2">
      <c r="A18" s="12">
        <v>13</v>
      </c>
      <c r="B18" s="10"/>
      <c r="C18" s="11"/>
      <c r="D18" s="193"/>
      <c r="E18" s="3"/>
      <c r="F18" s="3"/>
    </row>
    <row r="19" spans="1:6" ht="24.95" hidden="1" customHeight="1" x14ac:dyDescent="0.2">
      <c r="A19" s="12">
        <v>14</v>
      </c>
      <c r="B19" s="10"/>
      <c r="C19" s="11"/>
      <c r="D19" s="193"/>
      <c r="E19" s="3"/>
      <c r="F19" s="3"/>
    </row>
    <row r="20" spans="1:6" ht="24.95" hidden="1" customHeight="1" x14ac:dyDescent="0.2">
      <c r="A20" s="12">
        <v>15</v>
      </c>
      <c r="B20" s="10"/>
      <c r="C20" s="11"/>
      <c r="D20" s="193"/>
      <c r="E20" s="3"/>
      <c r="F20" s="3"/>
    </row>
    <row r="21" spans="1:6" ht="24.95" hidden="1" customHeight="1" x14ac:dyDescent="0.2">
      <c r="A21" s="12">
        <v>16</v>
      </c>
      <c r="B21" s="10"/>
      <c r="C21" s="11"/>
      <c r="D21" s="193"/>
      <c r="E21" s="3"/>
      <c r="F21" s="3"/>
    </row>
    <row r="22" spans="1:6" ht="24.95" hidden="1" customHeight="1" x14ac:dyDescent="0.2">
      <c r="A22" s="12">
        <v>17</v>
      </c>
      <c r="B22" s="10"/>
      <c r="C22" s="11"/>
      <c r="D22" s="193"/>
      <c r="E22" s="3"/>
      <c r="F22" s="3"/>
    </row>
    <row r="23" spans="1:6" ht="24.95" hidden="1" customHeight="1" x14ac:dyDescent="0.2">
      <c r="A23" s="12">
        <v>18</v>
      </c>
      <c r="B23" s="10"/>
      <c r="C23" s="11"/>
      <c r="D23" s="193"/>
      <c r="E23" s="3"/>
      <c r="F23" s="3"/>
    </row>
    <row r="24" spans="1:6" ht="24.95" hidden="1" customHeight="1" x14ac:dyDescent="0.2">
      <c r="A24" s="12">
        <v>19</v>
      </c>
      <c r="B24" s="10"/>
      <c r="C24" s="11"/>
      <c r="D24" s="117"/>
      <c r="E24" s="3"/>
      <c r="F24" s="3"/>
    </row>
    <row r="25" spans="1:6" ht="24.95" hidden="1" customHeight="1" x14ac:dyDescent="0.2">
      <c r="A25" s="12">
        <v>20</v>
      </c>
      <c r="B25" s="12"/>
      <c r="C25" s="8"/>
      <c r="D25" s="9"/>
      <c r="E25" s="3"/>
      <c r="F25" s="3"/>
    </row>
    <row r="26" spans="1:6" ht="24.95" hidden="1" customHeight="1" x14ac:dyDescent="0.2">
      <c r="A26" s="12">
        <v>21</v>
      </c>
      <c r="B26" s="12"/>
      <c r="C26" s="11"/>
      <c r="D26" s="17"/>
    </row>
  </sheetData>
  <mergeCells count="1">
    <mergeCell ref="A1:D1"/>
  </mergeCells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8"/>
  <sheetViews>
    <sheetView topLeftCell="A4" zoomScaleNormal="100" workbookViewId="0">
      <selection activeCell="C8" sqref="C8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3351</v>
      </c>
      <c r="D1" s="215"/>
      <c r="E1" s="215"/>
      <c r="F1" s="215"/>
    </row>
    <row r="2" spans="1:14" ht="27.75" customHeight="1" x14ac:dyDescent="0.2">
      <c r="A2" s="216" t="s">
        <v>3352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54.95" customHeight="1" x14ac:dyDescent="0.2">
      <c r="A5" s="12">
        <v>1</v>
      </c>
      <c r="B5" s="4" t="s">
        <v>3318</v>
      </c>
      <c r="C5" s="7" t="s">
        <v>3328</v>
      </c>
      <c r="D5" s="5">
        <v>4985</v>
      </c>
      <c r="E5" s="10" t="s">
        <v>2247</v>
      </c>
      <c r="F5" s="130" t="s">
        <v>32</v>
      </c>
      <c r="G5" s="37"/>
      <c r="I5" s="16"/>
      <c r="J5" s="16"/>
      <c r="K5" s="16"/>
      <c r="L5" s="3"/>
      <c r="M5" s="3"/>
    </row>
    <row r="6" spans="1:14" ht="54.95" customHeight="1" x14ac:dyDescent="0.2">
      <c r="A6" s="12">
        <v>2</v>
      </c>
      <c r="B6" s="4" t="s">
        <v>3319</v>
      </c>
      <c r="C6" s="7" t="s">
        <v>3327</v>
      </c>
      <c r="D6" s="5">
        <v>40892</v>
      </c>
      <c r="E6" s="10" t="s">
        <v>2247</v>
      </c>
      <c r="F6" s="130" t="s">
        <v>48</v>
      </c>
      <c r="G6" s="35"/>
      <c r="I6" s="16"/>
      <c r="J6" s="16"/>
      <c r="K6" s="16"/>
      <c r="L6" s="3"/>
      <c r="M6" s="3"/>
      <c r="N6" s="25"/>
    </row>
    <row r="7" spans="1:14" ht="54.95" customHeight="1" x14ac:dyDescent="0.2">
      <c r="A7" s="12">
        <v>3</v>
      </c>
      <c r="B7" s="4" t="s">
        <v>3320</v>
      </c>
      <c r="C7" s="7" t="s">
        <v>3329</v>
      </c>
      <c r="D7" s="5">
        <v>3430</v>
      </c>
      <c r="E7" s="10" t="s">
        <v>2247</v>
      </c>
      <c r="F7" s="130" t="s">
        <v>10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3321</v>
      </c>
      <c r="C8" s="7" t="s">
        <v>3364</v>
      </c>
      <c r="D8" s="5">
        <v>20212</v>
      </c>
      <c r="E8" s="10" t="s">
        <v>2247</v>
      </c>
      <c r="F8" s="130" t="s">
        <v>10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3322</v>
      </c>
      <c r="C9" s="7" t="s">
        <v>3330</v>
      </c>
      <c r="D9" s="5">
        <v>7249</v>
      </c>
      <c r="E9" s="10" t="s">
        <v>2247</v>
      </c>
      <c r="F9" s="130" t="s">
        <v>45</v>
      </c>
      <c r="G9" s="3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3323</v>
      </c>
      <c r="C10" s="7" t="s">
        <v>3331</v>
      </c>
      <c r="D10" s="5">
        <v>5509</v>
      </c>
      <c r="E10" s="10" t="s">
        <v>2247</v>
      </c>
      <c r="F10" s="130" t="s">
        <v>29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3324</v>
      </c>
      <c r="C11" s="7" t="s">
        <v>3334</v>
      </c>
      <c r="D11" s="5">
        <v>2239</v>
      </c>
      <c r="E11" s="10" t="s">
        <v>2247</v>
      </c>
      <c r="F11" s="130" t="s">
        <v>5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3325</v>
      </c>
      <c r="C12" s="7" t="s">
        <v>3333</v>
      </c>
      <c r="D12" s="5">
        <v>7130</v>
      </c>
      <c r="E12" s="10" t="s">
        <v>2247</v>
      </c>
      <c r="F12" s="128" t="s">
        <v>27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3326</v>
      </c>
      <c r="C13" s="7" t="s">
        <v>3335</v>
      </c>
      <c r="D13" s="5">
        <v>2603</v>
      </c>
      <c r="E13" s="10" t="s">
        <v>2247</v>
      </c>
      <c r="F13" s="57" t="s">
        <v>59</v>
      </c>
      <c r="G13" s="35"/>
      <c r="I13" s="16"/>
      <c r="J13" s="16"/>
      <c r="K13" s="16"/>
      <c r="L13" s="3"/>
      <c r="M13" s="3"/>
    </row>
    <row r="14" spans="1:14" ht="12.75" customHeight="1" x14ac:dyDescent="0.2">
      <c r="A14" s="12">
        <v>10</v>
      </c>
      <c r="B14" s="12"/>
      <c r="C14" s="8"/>
      <c r="D14" s="9"/>
      <c r="E14" s="10"/>
      <c r="F14" s="32"/>
      <c r="G14" s="35"/>
      <c r="I14" s="16"/>
      <c r="J14" s="16"/>
      <c r="K14" s="16"/>
      <c r="L14" s="3"/>
      <c r="M14" s="3"/>
    </row>
    <row r="15" spans="1:14" ht="12.75" customHeight="1" x14ac:dyDescent="0.2">
      <c r="A15" s="12">
        <v>11</v>
      </c>
      <c r="B15" s="12"/>
      <c r="C15" s="8"/>
      <c r="D15" s="9"/>
      <c r="E15" s="10"/>
      <c r="F15" s="32"/>
      <c r="G15" s="35"/>
      <c r="I15" s="16"/>
      <c r="J15" s="16"/>
      <c r="K15" s="16"/>
      <c r="L15" s="3"/>
      <c r="M15" s="3"/>
    </row>
    <row r="16" spans="1:14" ht="12.75" customHeight="1" x14ac:dyDescent="0.2">
      <c r="A16" s="12">
        <v>12</v>
      </c>
      <c r="B16" s="12"/>
      <c r="C16" s="8"/>
      <c r="D16" s="9"/>
      <c r="E16" s="10"/>
      <c r="F16" s="38"/>
      <c r="G16" s="35"/>
      <c r="I16" s="16"/>
      <c r="J16" s="16"/>
      <c r="K16" s="16"/>
      <c r="L16" s="3"/>
      <c r="M16" s="3"/>
    </row>
    <row r="17" spans="1:14" x14ac:dyDescent="0.2">
      <c r="A17" s="12"/>
      <c r="B17" s="12"/>
      <c r="C17" s="11" t="s">
        <v>31</v>
      </c>
      <c r="D17" s="17">
        <f>SUM(D5:D16)</f>
        <v>94249</v>
      </c>
      <c r="E17" s="9"/>
      <c r="F17" s="33"/>
      <c r="G17" s="36"/>
    </row>
    <row r="19" spans="1:14" ht="15.75" customHeight="1" x14ac:dyDescent="0.2">
      <c r="C19" s="135" t="s">
        <v>2245</v>
      </c>
      <c r="D19" s="99"/>
      <c r="E19" s="99"/>
      <c r="F19" s="99"/>
    </row>
    <row r="21" spans="1:14" ht="33.75" customHeight="1" x14ac:dyDescent="0.2">
      <c r="A21" s="217" t="s">
        <v>3353</v>
      </c>
      <c r="B21" s="217"/>
      <c r="C21" s="217"/>
      <c r="D21" s="217"/>
      <c r="E21" s="217"/>
      <c r="F21" s="217"/>
      <c r="G21" s="217"/>
    </row>
    <row r="23" spans="1:14" ht="63.75" x14ac:dyDescent="0.2">
      <c r="A23" s="13" t="s">
        <v>3</v>
      </c>
      <c r="B23" s="13" t="s">
        <v>73</v>
      </c>
      <c r="C23" s="14" t="s">
        <v>4</v>
      </c>
      <c r="D23" s="14" t="s">
        <v>13</v>
      </c>
      <c r="E23" s="13" t="s">
        <v>72</v>
      </c>
      <c r="F23" s="15" t="s">
        <v>0</v>
      </c>
      <c r="G23" s="13" t="s">
        <v>1</v>
      </c>
      <c r="I23" s="19" t="s">
        <v>37</v>
      </c>
      <c r="J23" s="19" t="s">
        <v>38</v>
      </c>
      <c r="K23" s="19" t="s">
        <v>39</v>
      </c>
      <c r="L23" s="19" t="s">
        <v>40</v>
      </c>
      <c r="M23" s="19" t="s">
        <v>41</v>
      </c>
      <c r="N23" s="30" t="s">
        <v>100</v>
      </c>
    </row>
    <row r="24" spans="1:14" ht="51" x14ac:dyDescent="0.2">
      <c r="A24" s="63">
        <v>1</v>
      </c>
      <c r="B24" s="23" t="s">
        <v>3337</v>
      </c>
      <c r="C24" s="72" t="s">
        <v>3338</v>
      </c>
      <c r="D24" s="73">
        <v>153568.91</v>
      </c>
      <c r="E24" s="23" t="s">
        <v>1128</v>
      </c>
      <c r="F24" s="53" t="s">
        <v>47</v>
      </c>
      <c r="G24" s="23" t="s">
        <v>3336</v>
      </c>
      <c r="I24" s="16"/>
      <c r="J24" s="16"/>
      <c r="K24" s="16"/>
      <c r="L24" s="16"/>
      <c r="M24" s="28"/>
      <c r="N24" s="16"/>
    </row>
    <row r="25" spans="1:14" ht="51" customHeight="1" x14ac:dyDescent="0.2">
      <c r="A25" s="63">
        <v>2</v>
      </c>
      <c r="B25" s="120" t="s">
        <v>3340</v>
      </c>
      <c r="C25" s="60" t="s">
        <v>3341</v>
      </c>
      <c r="D25" s="73">
        <v>4000</v>
      </c>
      <c r="E25" s="23" t="s">
        <v>3135</v>
      </c>
      <c r="F25" s="53" t="s">
        <v>42</v>
      </c>
      <c r="G25" s="120" t="s">
        <v>3339</v>
      </c>
      <c r="I25" s="16"/>
      <c r="J25" s="16"/>
      <c r="K25" s="16"/>
      <c r="L25" s="16"/>
      <c r="M25" s="28"/>
      <c r="N25" s="16"/>
    </row>
    <row r="26" spans="1:14" ht="51" customHeight="1" x14ac:dyDescent="0.2">
      <c r="A26" s="63">
        <v>3</v>
      </c>
      <c r="B26" s="120" t="s">
        <v>3340</v>
      </c>
      <c r="C26" s="60" t="s">
        <v>3342</v>
      </c>
      <c r="D26" s="170">
        <v>2000</v>
      </c>
      <c r="E26" s="23" t="s">
        <v>3135</v>
      </c>
      <c r="F26" s="53" t="s">
        <v>27</v>
      </c>
      <c r="G26" s="120" t="s">
        <v>3339</v>
      </c>
      <c r="I26" s="16"/>
      <c r="J26" s="16"/>
      <c r="K26" s="16"/>
      <c r="L26" s="16"/>
      <c r="M26" s="28"/>
      <c r="N26" s="16"/>
    </row>
    <row r="27" spans="1:14" ht="51" x14ac:dyDescent="0.2">
      <c r="A27" s="63">
        <v>4</v>
      </c>
      <c r="B27" s="120" t="s">
        <v>3340</v>
      </c>
      <c r="C27" s="60" t="s">
        <v>3343</v>
      </c>
      <c r="D27" s="170">
        <v>2000</v>
      </c>
      <c r="E27" s="23" t="s">
        <v>3135</v>
      </c>
      <c r="F27" s="53" t="s">
        <v>15</v>
      </c>
      <c r="G27" s="120" t="s">
        <v>3339</v>
      </c>
      <c r="I27" s="16"/>
      <c r="J27" s="16"/>
      <c r="K27" s="16"/>
      <c r="L27" s="16"/>
      <c r="M27" s="28"/>
      <c r="N27" s="16"/>
    </row>
    <row r="28" spans="1:14" ht="51" x14ac:dyDescent="0.2">
      <c r="A28" s="63">
        <v>5</v>
      </c>
      <c r="B28" s="120" t="s">
        <v>3340</v>
      </c>
      <c r="C28" s="60" t="s">
        <v>3344</v>
      </c>
      <c r="D28" s="170">
        <v>2000</v>
      </c>
      <c r="E28" s="23" t="s">
        <v>3135</v>
      </c>
      <c r="F28" s="53" t="s">
        <v>48</v>
      </c>
      <c r="G28" s="120" t="s">
        <v>3339</v>
      </c>
      <c r="I28" s="16"/>
      <c r="J28" s="16"/>
      <c r="K28" s="16"/>
      <c r="L28" s="16"/>
      <c r="M28" s="28"/>
      <c r="N28" s="16"/>
    </row>
    <row r="29" spans="1:14" ht="51" x14ac:dyDescent="0.2">
      <c r="A29" s="63">
        <v>6</v>
      </c>
      <c r="B29" s="120" t="s">
        <v>3340</v>
      </c>
      <c r="C29" s="60" t="s">
        <v>3345</v>
      </c>
      <c r="D29" s="170">
        <v>2000</v>
      </c>
      <c r="E29" s="23" t="s">
        <v>3135</v>
      </c>
      <c r="F29" s="53" t="s">
        <v>15</v>
      </c>
      <c r="G29" s="120" t="s">
        <v>3339</v>
      </c>
      <c r="I29" s="16"/>
      <c r="J29" s="16"/>
      <c r="K29" s="16"/>
      <c r="L29" s="16"/>
      <c r="M29" s="28"/>
      <c r="N29" s="16"/>
    </row>
    <row r="30" spans="1:14" ht="51" x14ac:dyDescent="0.2">
      <c r="A30" s="63">
        <v>7</v>
      </c>
      <c r="B30" s="120" t="s">
        <v>3340</v>
      </c>
      <c r="C30" s="60" t="s">
        <v>3346</v>
      </c>
      <c r="D30" s="170">
        <v>2000</v>
      </c>
      <c r="E30" s="23" t="s">
        <v>3135</v>
      </c>
      <c r="F30" s="53" t="s">
        <v>273</v>
      </c>
      <c r="G30" s="120" t="s">
        <v>3339</v>
      </c>
      <c r="I30" s="16"/>
      <c r="J30" s="16"/>
      <c r="K30" s="16"/>
      <c r="L30" s="16"/>
      <c r="M30" s="28"/>
      <c r="N30" s="16"/>
    </row>
    <row r="31" spans="1:14" ht="51" x14ac:dyDescent="0.2">
      <c r="A31" s="63">
        <v>8</v>
      </c>
      <c r="B31" s="120" t="s">
        <v>3340</v>
      </c>
      <c r="C31" s="60" t="s">
        <v>3344</v>
      </c>
      <c r="D31" s="170">
        <v>2000</v>
      </c>
      <c r="E31" s="23" t="s">
        <v>3135</v>
      </c>
      <c r="F31" s="53" t="s">
        <v>83</v>
      </c>
      <c r="G31" s="120" t="s">
        <v>3339</v>
      </c>
      <c r="I31" s="16"/>
      <c r="J31" s="16"/>
      <c r="K31" s="16"/>
      <c r="L31" s="16"/>
      <c r="M31" s="28"/>
      <c r="N31" s="16"/>
    </row>
    <row r="32" spans="1:14" ht="51" x14ac:dyDescent="0.2">
      <c r="A32" s="63">
        <v>9</v>
      </c>
      <c r="B32" s="120" t="s">
        <v>3340</v>
      </c>
      <c r="C32" s="60" t="s">
        <v>3347</v>
      </c>
      <c r="D32" s="170">
        <v>2000</v>
      </c>
      <c r="E32" s="23" t="s">
        <v>3135</v>
      </c>
      <c r="F32" s="53" t="s">
        <v>83</v>
      </c>
      <c r="G32" s="120" t="s">
        <v>3339</v>
      </c>
      <c r="I32" s="16"/>
      <c r="J32" s="16"/>
      <c r="K32" s="16"/>
      <c r="L32" s="16"/>
      <c r="M32" s="28"/>
      <c r="N32" s="16"/>
    </row>
    <row r="33" spans="1:14" ht="51" x14ac:dyDescent="0.2">
      <c r="A33" s="63">
        <v>10</v>
      </c>
      <c r="B33" s="23" t="s">
        <v>3348</v>
      </c>
      <c r="C33" s="72" t="s">
        <v>3349</v>
      </c>
      <c r="D33" s="73">
        <v>11500</v>
      </c>
      <c r="E33" s="23" t="s">
        <v>1129</v>
      </c>
      <c r="F33" s="53" t="s">
        <v>268</v>
      </c>
      <c r="G33" s="23" t="s">
        <v>3231</v>
      </c>
      <c r="I33" s="136"/>
      <c r="J33" s="16"/>
      <c r="K33" s="16"/>
      <c r="L33" s="16"/>
      <c r="M33" s="16"/>
      <c r="N33" s="16"/>
    </row>
    <row r="34" spans="1:14" ht="63.75" x14ac:dyDescent="0.2">
      <c r="A34" s="63">
        <v>11</v>
      </c>
      <c r="B34" s="23" t="s">
        <v>3348</v>
      </c>
      <c r="C34" s="72" t="s">
        <v>3350</v>
      </c>
      <c r="D34" s="73">
        <v>43000</v>
      </c>
      <c r="E34" s="23" t="s">
        <v>1129</v>
      </c>
      <c r="F34" s="53" t="s">
        <v>59</v>
      </c>
      <c r="G34" s="23" t="s">
        <v>3231</v>
      </c>
      <c r="I34" s="16"/>
      <c r="J34" s="16"/>
      <c r="K34" s="16"/>
      <c r="L34" s="16"/>
      <c r="M34" s="16"/>
      <c r="N34" s="16"/>
    </row>
    <row r="35" spans="1:14" x14ac:dyDescent="0.2">
      <c r="A35" s="12">
        <v>12</v>
      </c>
      <c r="B35" s="12"/>
      <c r="C35" s="8"/>
      <c r="D35" s="9"/>
      <c r="E35" s="10"/>
      <c r="F35" s="11"/>
      <c r="G35" s="10"/>
      <c r="I35" s="16"/>
      <c r="J35" s="16"/>
      <c r="K35" s="16"/>
      <c r="L35" s="16"/>
      <c r="M35" s="16"/>
      <c r="N35" s="16"/>
    </row>
    <row r="36" spans="1:14" x14ac:dyDescent="0.2">
      <c r="A36" s="12"/>
      <c r="B36" s="12"/>
      <c r="C36" s="11" t="s">
        <v>31</v>
      </c>
      <c r="D36" s="18">
        <f>SUM(D24:D35)</f>
        <v>226068.91</v>
      </c>
      <c r="E36" s="9"/>
      <c r="F36" s="9"/>
      <c r="G36" s="9"/>
      <c r="I36" s="16"/>
      <c r="J36" s="16"/>
      <c r="K36" s="16"/>
      <c r="L36" s="16"/>
      <c r="M36" s="28"/>
      <c r="N36" s="16"/>
    </row>
    <row r="38" spans="1:14" x14ac:dyDescent="0.2">
      <c r="C38" s="135" t="s">
        <v>2245</v>
      </c>
      <c r="D38" s="99"/>
      <c r="E38" s="99"/>
      <c r="F38" s="99"/>
    </row>
  </sheetData>
  <mergeCells count="3">
    <mergeCell ref="C1:F1"/>
    <mergeCell ref="A2:G2"/>
    <mergeCell ref="A21:G21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topLeftCell="A7" zoomScaleNormal="100" workbookViewId="0">
      <selection activeCell="C11" sqref="C1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3272</v>
      </c>
      <c r="D1" s="215"/>
      <c r="E1" s="215"/>
      <c r="F1" s="215"/>
    </row>
    <row r="2" spans="1:14" ht="27.75" customHeight="1" x14ac:dyDescent="0.2">
      <c r="A2" s="216" t="s">
        <v>3270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3248</v>
      </c>
      <c r="C5" s="7" t="s">
        <v>3259</v>
      </c>
      <c r="D5" s="5">
        <v>5445</v>
      </c>
      <c r="E5" s="10" t="s">
        <v>2247</v>
      </c>
      <c r="F5" s="130" t="s">
        <v>46</v>
      </c>
      <c r="G5" s="37"/>
      <c r="I5" s="16"/>
      <c r="J5" s="16"/>
      <c r="K5" s="16"/>
      <c r="L5" s="3"/>
      <c r="M5" s="3"/>
    </row>
    <row r="6" spans="1:14" ht="52.5" customHeight="1" x14ac:dyDescent="0.2">
      <c r="A6" s="12">
        <v>2</v>
      </c>
      <c r="B6" s="4" t="s">
        <v>3249</v>
      </c>
      <c r="C6" s="7" t="s">
        <v>3260</v>
      </c>
      <c r="D6" s="5">
        <v>1090</v>
      </c>
      <c r="E6" s="10" t="s">
        <v>2247</v>
      </c>
      <c r="F6" s="128" t="s">
        <v>57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3250</v>
      </c>
      <c r="C7" s="7" t="s">
        <v>3261</v>
      </c>
      <c r="D7" s="5">
        <v>2109</v>
      </c>
      <c r="E7" s="10" t="s">
        <v>2247</v>
      </c>
      <c r="F7" s="130" t="s">
        <v>7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3250</v>
      </c>
      <c r="C8" s="7" t="s">
        <v>3262</v>
      </c>
      <c r="D8" s="5">
        <v>725</v>
      </c>
      <c r="E8" s="10" t="s">
        <v>2247</v>
      </c>
      <c r="F8" s="57" t="s">
        <v>14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3251</v>
      </c>
      <c r="C9" s="6" t="s">
        <v>3263</v>
      </c>
      <c r="D9" s="5">
        <v>7575</v>
      </c>
      <c r="E9" s="10" t="s">
        <v>2247</v>
      </c>
      <c r="F9" s="130" t="s">
        <v>7</v>
      </c>
      <c r="G9" s="35"/>
      <c r="I9" s="16"/>
      <c r="J9" s="16"/>
      <c r="K9" s="16"/>
      <c r="L9" s="3"/>
      <c r="M9" s="3"/>
      <c r="N9" s="22"/>
    </row>
    <row r="10" spans="1:14" ht="110.25" customHeight="1" x14ac:dyDescent="0.2">
      <c r="A10" s="12">
        <v>6</v>
      </c>
      <c r="B10" s="4" t="s">
        <v>3252</v>
      </c>
      <c r="C10" s="7" t="s">
        <v>3264</v>
      </c>
      <c r="D10" s="5">
        <v>10512</v>
      </c>
      <c r="E10" s="10" t="s">
        <v>2247</v>
      </c>
      <c r="F10" s="128" t="s">
        <v>15</v>
      </c>
      <c r="G10" s="35"/>
      <c r="I10" s="16"/>
      <c r="J10" s="16"/>
      <c r="K10" s="16"/>
      <c r="L10" s="3"/>
      <c r="M10" s="3"/>
      <c r="N10" s="22"/>
    </row>
    <row r="11" spans="1:14" ht="72.75" customHeight="1" x14ac:dyDescent="0.2">
      <c r="A11" s="12">
        <v>7</v>
      </c>
      <c r="B11" s="4" t="s">
        <v>3253</v>
      </c>
      <c r="C11" s="7" t="s">
        <v>3265</v>
      </c>
      <c r="D11" s="5">
        <v>35148</v>
      </c>
      <c r="E11" s="10" t="s">
        <v>2247</v>
      </c>
      <c r="F11" s="57" t="s">
        <v>14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3254</v>
      </c>
      <c r="C12" s="7" t="s">
        <v>3315</v>
      </c>
      <c r="D12" s="5">
        <v>15372</v>
      </c>
      <c r="E12" s="10" t="s">
        <v>2247</v>
      </c>
      <c r="F12" s="57" t="s">
        <v>23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3255</v>
      </c>
      <c r="C13" s="7" t="s">
        <v>3266</v>
      </c>
      <c r="D13" s="5">
        <v>14431</v>
      </c>
      <c r="E13" s="10" t="s">
        <v>2247</v>
      </c>
      <c r="F13" s="130" t="s">
        <v>30</v>
      </c>
      <c r="G13" s="35"/>
      <c r="I13" s="16"/>
      <c r="J13" s="16"/>
      <c r="K13" s="16"/>
      <c r="L13" s="3"/>
      <c r="M13" s="3"/>
    </row>
    <row r="14" spans="1:14" ht="69.75" customHeight="1" x14ac:dyDescent="0.2">
      <c r="A14" s="12">
        <v>10</v>
      </c>
      <c r="B14" s="4" t="s">
        <v>3256</v>
      </c>
      <c r="C14" s="7" t="s">
        <v>3267</v>
      </c>
      <c r="D14" s="5">
        <v>2945</v>
      </c>
      <c r="E14" s="10" t="s">
        <v>2247</v>
      </c>
      <c r="F14" s="130" t="s">
        <v>270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3257</v>
      </c>
      <c r="C15" s="7" t="s">
        <v>3268</v>
      </c>
      <c r="D15" s="5">
        <v>1276</v>
      </c>
      <c r="E15" s="10" t="s">
        <v>2247</v>
      </c>
      <c r="F15" s="57" t="s">
        <v>35</v>
      </c>
      <c r="G15" s="35"/>
      <c r="I15" s="16"/>
      <c r="J15" s="16"/>
      <c r="K15" s="16"/>
      <c r="L15" s="3"/>
      <c r="M15" s="3"/>
    </row>
    <row r="16" spans="1:14" ht="84" customHeight="1" x14ac:dyDescent="0.2">
      <c r="A16" s="12">
        <v>12</v>
      </c>
      <c r="B16" s="4" t="s">
        <v>3258</v>
      </c>
      <c r="C16" s="7" t="s">
        <v>3269</v>
      </c>
      <c r="D16" s="5">
        <v>9283</v>
      </c>
      <c r="E16" s="10" t="s">
        <v>2247</v>
      </c>
      <c r="F16" s="130" t="s">
        <v>32</v>
      </c>
      <c r="G16" s="35"/>
      <c r="I16" s="16"/>
      <c r="J16" s="16"/>
      <c r="K16" s="16"/>
      <c r="L16" s="3"/>
      <c r="M16" s="3"/>
    </row>
    <row r="17" spans="1:14" ht="83.25" customHeight="1" x14ac:dyDescent="0.2">
      <c r="A17" s="12">
        <v>13</v>
      </c>
      <c r="B17" s="4" t="s">
        <v>3258</v>
      </c>
      <c r="C17" s="7" t="s">
        <v>3269</v>
      </c>
      <c r="D17" s="5">
        <v>9283</v>
      </c>
      <c r="E17" s="10" t="s">
        <v>2247</v>
      </c>
      <c r="F17" s="128" t="s">
        <v>42</v>
      </c>
      <c r="G17" s="35"/>
      <c r="I17" s="16"/>
      <c r="J17" s="16"/>
      <c r="K17" s="16"/>
      <c r="L17" s="3"/>
      <c r="M17" s="3"/>
    </row>
    <row r="18" spans="1:14" ht="12.75" customHeight="1" x14ac:dyDescent="0.2">
      <c r="A18" s="12">
        <v>14</v>
      </c>
      <c r="B18" s="12"/>
      <c r="C18" s="8"/>
      <c r="D18" s="9"/>
      <c r="E18" s="10"/>
      <c r="F18" s="38"/>
      <c r="G18" s="35"/>
      <c r="I18" s="16"/>
      <c r="J18" s="16"/>
      <c r="K18" s="16"/>
      <c r="L18" s="3"/>
      <c r="M18" s="3"/>
    </row>
    <row r="19" spans="1:14" ht="12.75" customHeight="1" x14ac:dyDescent="0.2">
      <c r="A19" s="12">
        <v>15</v>
      </c>
      <c r="B19" s="12"/>
      <c r="C19" s="8"/>
      <c r="D19" s="9"/>
      <c r="E19" s="10"/>
      <c r="F19" s="38"/>
      <c r="G19" s="35"/>
      <c r="I19" s="16"/>
      <c r="J19" s="16"/>
      <c r="K19" s="16"/>
      <c r="L19" s="3"/>
      <c r="M19" s="3"/>
    </row>
    <row r="20" spans="1:14" x14ac:dyDescent="0.2">
      <c r="A20" s="12"/>
      <c r="B20" s="12"/>
      <c r="C20" s="11" t="s">
        <v>31</v>
      </c>
      <c r="D20" s="17">
        <f>SUM(D5:D19)</f>
        <v>115194</v>
      </c>
      <c r="E20" s="9"/>
      <c r="F20" s="33"/>
      <c r="G20" s="36"/>
    </row>
    <row r="22" spans="1:14" ht="15.75" customHeight="1" x14ac:dyDescent="0.2">
      <c r="C22" s="135" t="s">
        <v>2245</v>
      </c>
      <c r="D22" s="99"/>
      <c r="E22" s="99"/>
      <c r="F22" s="99"/>
    </row>
    <row r="24" spans="1:14" ht="33.75" customHeight="1" x14ac:dyDescent="0.2">
      <c r="A24" s="217" t="s">
        <v>3271</v>
      </c>
      <c r="B24" s="217"/>
      <c r="C24" s="217"/>
      <c r="D24" s="217"/>
      <c r="E24" s="217"/>
      <c r="F24" s="217"/>
      <c r="G24" s="217"/>
    </row>
    <row r="26" spans="1:14" ht="63.75" x14ac:dyDescent="0.2">
      <c r="A26" s="13" t="s">
        <v>3</v>
      </c>
      <c r="B26" s="13" t="s">
        <v>73</v>
      </c>
      <c r="C26" s="14" t="s">
        <v>4</v>
      </c>
      <c r="D26" s="14" t="s">
        <v>13</v>
      </c>
      <c r="E26" s="13" t="s">
        <v>72</v>
      </c>
      <c r="F26" s="15" t="s">
        <v>0</v>
      </c>
      <c r="G26" s="13" t="s">
        <v>1</v>
      </c>
      <c r="I26" s="19" t="s">
        <v>37</v>
      </c>
      <c r="J26" s="19" t="s">
        <v>38</v>
      </c>
      <c r="K26" s="19" t="s">
        <v>39</v>
      </c>
      <c r="L26" s="19" t="s">
        <v>40</v>
      </c>
      <c r="M26" s="19" t="s">
        <v>41</v>
      </c>
      <c r="N26" s="30" t="s">
        <v>100</v>
      </c>
    </row>
    <row r="27" spans="1:14" ht="51" customHeight="1" x14ac:dyDescent="0.2">
      <c r="A27" s="12">
        <v>1</v>
      </c>
      <c r="B27" s="23" t="s">
        <v>3273</v>
      </c>
      <c r="C27" s="60" t="s">
        <v>3274</v>
      </c>
      <c r="D27" s="170">
        <v>28000</v>
      </c>
      <c r="E27" s="23" t="s">
        <v>1129</v>
      </c>
      <c r="F27" s="53" t="s">
        <v>19</v>
      </c>
      <c r="G27" s="23" t="s">
        <v>3231</v>
      </c>
      <c r="I27" s="16"/>
      <c r="J27" s="16"/>
      <c r="K27" s="16"/>
      <c r="L27" s="16"/>
      <c r="M27" s="28"/>
      <c r="N27" s="16"/>
    </row>
    <row r="28" spans="1:14" ht="51" customHeight="1" x14ac:dyDescent="0.2">
      <c r="A28" s="12">
        <v>2</v>
      </c>
      <c r="B28" s="120" t="s">
        <v>3282</v>
      </c>
      <c r="C28" s="60" t="s">
        <v>3275</v>
      </c>
      <c r="D28" s="170">
        <v>2000</v>
      </c>
      <c r="E28" s="23" t="s">
        <v>3135</v>
      </c>
      <c r="F28" s="53" t="s">
        <v>5</v>
      </c>
      <c r="G28" s="120" t="s">
        <v>3283</v>
      </c>
      <c r="I28" s="16"/>
      <c r="J28" s="16"/>
      <c r="K28" s="16"/>
      <c r="L28" s="16"/>
      <c r="M28" s="28"/>
      <c r="N28" s="16"/>
    </row>
    <row r="29" spans="1:14" ht="51" customHeight="1" x14ac:dyDescent="0.2">
      <c r="A29" s="12">
        <v>3</v>
      </c>
      <c r="B29" s="120" t="s">
        <v>3282</v>
      </c>
      <c r="C29" s="60" t="s">
        <v>3276</v>
      </c>
      <c r="D29" s="73">
        <v>4000</v>
      </c>
      <c r="E29" s="23" t="s">
        <v>3135</v>
      </c>
      <c r="F29" s="53" t="s">
        <v>14</v>
      </c>
      <c r="G29" s="120" t="s">
        <v>3283</v>
      </c>
      <c r="I29" s="16"/>
      <c r="J29" s="16"/>
      <c r="K29" s="16"/>
      <c r="L29" s="16"/>
      <c r="M29" s="28"/>
      <c r="N29" s="16"/>
    </row>
    <row r="30" spans="1:14" ht="51" x14ac:dyDescent="0.2">
      <c r="A30" s="12">
        <v>4</v>
      </c>
      <c r="B30" s="120" t="s">
        <v>3282</v>
      </c>
      <c r="C30" s="60" t="s">
        <v>3277</v>
      </c>
      <c r="D30" s="170">
        <v>2000</v>
      </c>
      <c r="E30" s="23" t="s">
        <v>3135</v>
      </c>
      <c r="F30" s="53" t="s">
        <v>14</v>
      </c>
      <c r="G30" s="120" t="s">
        <v>3283</v>
      </c>
      <c r="I30" s="16"/>
      <c r="J30" s="16"/>
      <c r="K30" s="16"/>
      <c r="L30" s="16"/>
      <c r="M30" s="28"/>
      <c r="N30" s="16"/>
    </row>
    <row r="31" spans="1:14" ht="51" x14ac:dyDescent="0.2">
      <c r="A31" s="12">
        <v>5</v>
      </c>
      <c r="B31" s="120" t="s">
        <v>3282</v>
      </c>
      <c r="C31" s="60" t="s">
        <v>3278</v>
      </c>
      <c r="D31" s="170">
        <v>2000</v>
      </c>
      <c r="E31" s="23" t="s">
        <v>3135</v>
      </c>
      <c r="F31" s="53" t="s">
        <v>85</v>
      </c>
      <c r="G31" s="120" t="s">
        <v>3283</v>
      </c>
      <c r="I31" s="16"/>
      <c r="J31" s="16"/>
      <c r="K31" s="16"/>
      <c r="L31" s="16"/>
      <c r="M31" s="28"/>
      <c r="N31" s="16"/>
    </row>
    <row r="32" spans="1:14" ht="51" x14ac:dyDescent="0.2">
      <c r="A32" s="12">
        <v>6</v>
      </c>
      <c r="B32" s="120" t="s">
        <v>3282</v>
      </c>
      <c r="C32" s="60" t="s">
        <v>3279</v>
      </c>
      <c r="D32" s="170">
        <v>2000</v>
      </c>
      <c r="E32" s="23" t="s">
        <v>3135</v>
      </c>
      <c r="F32" s="53" t="s">
        <v>85</v>
      </c>
      <c r="G32" s="120" t="s">
        <v>3283</v>
      </c>
      <c r="I32" s="16"/>
      <c r="J32" s="16"/>
      <c r="K32" s="16"/>
      <c r="L32" s="16"/>
      <c r="M32" s="28"/>
      <c r="N32" s="16"/>
    </row>
    <row r="33" spans="1:14" ht="51" x14ac:dyDescent="0.2">
      <c r="A33" s="12">
        <v>7</v>
      </c>
      <c r="B33" s="120" t="s">
        <v>3282</v>
      </c>
      <c r="C33" s="60" t="s">
        <v>3280</v>
      </c>
      <c r="D33" s="73">
        <v>4000</v>
      </c>
      <c r="E33" s="23" t="s">
        <v>3135</v>
      </c>
      <c r="F33" s="53" t="s">
        <v>85</v>
      </c>
      <c r="G33" s="120" t="s">
        <v>3283</v>
      </c>
      <c r="I33" s="16"/>
      <c r="J33" s="16"/>
      <c r="K33" s="16"/>
      <c r="L33" s="16"/>
      <c r="M33" s="28"/>
      <c r="N33" s="16"/>
    </row>
    <row r="34" spans="1:14" ht="51" x14ac:dyDescent="0.2">
      <c r="A34" s="12">
        <v>8</v>
      </c>
      <c r="B34" s="120" t="s">
        <v>3282</v>
      </c>
      <c r="C34" s="60" t="s">
        <v>3278</v>
      </c>
      <c r="D34" s="170">
        <v>2000</v>
      </c>
      <c r="E34" s="23" t="s">
        <v>3135</v>
      </c>
      <c r="F34" s="53" t="s">
        <v>42</v>
      </c>
      <c r="G34" s="120" t="s">
        <v>3283</v>
      </c>
      <c r="I34" s="16"/>
      <c r="J34" s="16"/>
      <c r="K34" s="16"/>
      <c r="L34" s="16"/>
      <c r="M34" s="28"/>
      <c r="N34" s="16"/>
    </row>
    <row r="35" spans="1:14" ht="51" x14ac:dyDescent="0.2">
      <c r="A35" s="12">
        <v>9</v>
      </c>
      <c r="B35" s="120" t="s">
        <v>3282</v>
      </c>
      <c r="C35" s="60" t="s">
        <v>3281</v>
      </c>
      <c r="D35" s="170">
        <v>2000</v>
      </c>
      <c r="E35" s="23" t="s">
        <v>3135</v>
      </c>
      <c r="F35" s="53" t="s">
        <v>42</v>
      </c>
      <c r="G35" s="120" t="s">
        <v>3283</v>
      </c>
      <c r="I35" s="16"/>
      <c r="J35" s="16"/>
      <c r="K35" s="16"/>
      <c r="L35" s="16"/>
      <c r="M35" s="28"/>
      <c r="N35" s="16"/>
    </row>
    <row r="36" spans="1:14" ht="51" x14ac:dyDescent="0.2">
      <c r="A36" s="12">
        <v>10</v>
      </c>
      <c r="B36" s="120" t="s">
        <v>3282</v>
      </c>
      <c r="C36" s="60" t="s">
        <v>3187</v>
      </c>
      <c r="D36" s="73">
        <v>4000</v>
      </c>
      <c r="E36" s="23" t="s">
        <v>3135</v>
      </c>
      <c r="F36" s="53" t="s">
        <v>28</v>
      </c>
      <c r="G36" s="120" t="s">
        <v>3283</v>
      </c>
      <c r="I36" s="136"/>
      <c r="J36" s="16"/>
      <c r="K36" s="16"/>
      <c r="L36" s="16"/>
      <c r="M36" s="16"/>
      <c r="N36" s="16"/>
    </row>
    <row r="37" spans="1:14" ht="51" x14ac:dyDescent="0.2">
      <c r="A37" s="12">
        <v>11</v>
      </c>
      <c r="B37" s="23" t="s">
        <v>3285</v>
      </c>
      <c r="C37" s="60" t="s">
        <v>3287</v>
      </c>
      <c r="D37" s="73">
        <v>1500</v>
      </c>
      <c r="E37" s="23" t="s">
        <v>3286</v>
      </c>
      <c r="F37" s="53" t="s">
        <v>14</v>
      </c>
      <c r="G37" s="23" t="s">
        <v>3284</v>
      </c>
      <c r="I37" s="16"/>
      <c r="J37" s="16"/>
      <c r="K37" s="16"/>
      <c r="L37" s="16"/>
      <c r="M37" s="16"/>
      <c r="N37" s="16"/>
    </row>
    <row r="38" spans="1:14" ht="102" x14ac:dyDescent="0.2">
      <c r="A38" s="12">
        <v>12</v>
      </c>
      <c r="B38" s="23" t="s">
        <v>3290</v>
      </c>
      <c r="C38" s="60" t="s">
        <v>3292</v>
      </c>
      <c r="D38" s="73">
        <v>26400</v>
      </c>
      <c r="E38" s="23" t="s">
        <v>710</v>
      </c>
      <c r="F38" s="53" t="s">
        <v>29</v>
      </c>
      <c r="G38" s="23" t="s">
        <v>3288</v>
      </c>
      <c r="I38" s="16"/>
      <c r="J38" s="16"/>
      <c r="K38" s="16"/>
      <c r="L38" s="16"/>
      <c r="M38" s="16"/>
      <c r="N38" s="16"/>
    </row>
    <row r="39" spans="1:14" ht="102" x14ac:dyDescent="0.2">
      <c r="A39" s="12">
        <v>13</v>
      </c>
      <c r="B39" s="23" t="s">
        <v>3291</v>
      </c>
      <c r="C39" s="60" t="s">
        <v>3293</v>
      </c>
      <c r="D39" s="73">
        <v>26400</v>
      </c>
      <c r="E39" s="23" t="s">
        <v>710</v>
      </c>
      <c r="F39" s="53" t="s">
        <v>21</v>
      </c>
      <c r="G39" s="23" t="s">
        <v>3289</v>
      </c>
      <c r="I39" s="16"/>
      <c r="J39" s="16"/>
      <c r="K39" s="16"/>
      <c r="L39" s="16"/>
      <c r="M39" s="16"/>
      <c r="N39" s="16"/>
    </row>
    <row r="40" spans="1:14" ht="51" x14ac:dyDescent="0.2">
      <c r="A40" s="12">
        <v>14</v>
      </c>
      <c r="B40" s="23" t="s">
        <v>3301</v>
      </c>
      <c r="C40" s="72" t="s">
        <v>3300</v>
      </c>
      <c r="D40" s="73">
        <v>122640</v>
      </c>
      <c r="E40" s="23" t="s">
        <v>1134</v>
      </c>
      <c r="F40" s="53" t="s">
        <v>42</v>
      </c>
      <c r="G40" s="23" t="s">
        <v>3299</v>
      </c>
      <c r="I40" s="16"/>
      <c r="J40" s="16"/>
      <c r="K40" s="16"/>
      <c r="L40" s="16"/>
      <c r="M40" s="16"/>
      <c r="N40" s="16"/>
    </row>
    <row r="41" spans="1:14" x14ac:dyDescent="0.2">
      <c r="A41" s="12">
        <v>15</v>
      </c>
      <c r="B41" s="12"/>
      <c r="C41" s="8"/>
      <c r="D41" s="9"/>
      <c r="E41" s="10"/>
      <c r="F41" s="11"/>
      <c r="G41" s="10"/>
      <c r="I41" s="16"/>
      <c r="J41" s="16"/>
      <c r="K41" s="16"/>
      <c r="L41" s="16"/>
      <c r="M41" s="16"/>
      <c r="N41" s="16"/>
    </row>
    <row r="42" spans="1:14" x14ac:dyDescent="0.2">
      <c r="A42" s="12"/>
      <c r="B42" s="12"/>
      <c r="C42" s="11" t="s">
        <v>31</v>
      </c>
      <c r="D42" s="18">
        <f>SUM(D27:D41)</f>
        <v>228940</v>
      </c>
      <c r="E42" s="9"/>
      <c r="F42" s="9"/>
      <c r="G42" s="9"/>
      <c r="I42" s="16"/>
      <c r="J42" s="16"/>
      <c r="K42" s="16"/>
      <c r="L42" s="16"/>
      <c r="M42" s="28"/>
      <c r="N42" s="16"/>
    </row>
    <row r="44" spans="1:14" x14ac:dyDescent="0.2">
      <c r="C44" s="135" t="s">
        <v>2245</v>
      </c>
      <c r="D44" s="99"/>
      <c r="E44" s="99"/>
      <c r="F44" s="99"/>
    </row>
  </sheetData>
  <mergeCells count="3">
    <mergeCell ref="C1:F1"/>
    <mergeCell ref="A2:G2"/>
    <mergeCell ref="A24:G24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7"/>
  <sheetViews>
    <sheetView topLeftCell="A4" zoomScaleNormal="100" workbookViewId="0">
      <selection activeCell="C13" sqref="C13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3206</v>
      </c>
      <c r="D1" s="215"/>
      <c r="E1" s="215"/>
      <c r="F1" s="215"/>
    </row>
    <row r="2" spans="1:14" ht="27.75" customHeight="1" x14ac:dyDescent="0.2">
      <c r="A2" s="216" t="s">
        <v>3207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51.95" customHeight="1" x14ac:dyDescent="0.2">
      <c r="A5" s="12">
        <v>1</v>
      </c>
      <c r="B5" s="4" t="s">
        <v>3194</v>
      </c>
      <c r="C5" s="7" t="s">
        <v>3246</v>
      </c>
      <c r="D5" s="5">
        <v>18966</v>
      </c>
      <c r="E5" s="10" t="s">
        <v>2247</v>
      </c>
      <c r="F5" s="128" t="s">
        <v>85</v>
      </c>
      <c r="G5" s="10"/>
      <c r="I5" s="16"/>
      <c r="J5" s="16"/>
      <c r="K5" s="16"/>
      <c r="L5" s="3"/>
      <c r="M5" s="3"/>
    </row>
    <row r="6" spans="1:14" ht="51.95" customHeight="1" x14ac:dyDescent="0.2">
      <c r="A6" s="12">
        <v>2</v>
      </c>
      <c r="B6" s="4" t="s">
        <v>3195</v>
      </c>
      <c r="C6" s="7" t="s">
        <v>3199</v>
      </c>
      <c r="D6" s="5">
        <v>7161</v>
      </c>
      <c r="E6" s="10" t="s">
        <v>2247</v>
      </c>
      <c r="F6" s="130" t="s">
        <v>10</v>
      </c>
      <c r="G6" s="10"/>
      <c r="I6" s="16"/>
      <c r="J6" s="16"/>
      <c r="K6" s="16"/>
      <c r="L6" s="3"/>
      <c r="M6" s="3"/>
      <c r="N6" s="25"/>
    </row>
    <row r="7" spans="1:14" ht="51.95" customHeight="1" x14ac:dyDescent="0.2">
      <c r="A7" s="12">
        <v>3</v>
      </c>
      <c r="B7" s="4" t="s">
        <v>3196</v>
      </c>
      <c r="C7" s="7" t="s">
        <v>3200</v>
      </c>
      <c r="D7" s="5">
        <v>12329</v>
      </c>
      <c r="E7" s="10" t="s">
        <v>2247</v>
      </c>
      <c r="F7" s="57" t="s">
        <v>20</v>
      </c>
      <c r="G7" s="10"/>
      <c r="I7" s="16"/>
      <c r="J7" s="16"/>
      <c r="K7" s="16"/>
      <c r="L7" s="3"/>
      <c r="M7" s="3"/>
      <c r="N7" s="22"/>
    </row>
    <row r="8" spans="1:14" ht="51.95" customHeight="1" x14ac:dyDescent="0.2">
      <c r="A8" s="12">
        <v>4</v>
      </c>
      <c r="B8" s="4" t="s">
        <v>3197</v>
      </c>
      <c r="C8" s="7" t="s">
        <v>2269</v>
      </c>
      <c r="D8" s="5">
        <v>4734</v>
      </c>
      <c r="E8" s="10" t="s">
        <v>2247</v>
      </c>
      <c r="F8" s="128" t="s">
        <v>33</v>
      </c>
      <c r="G8" s="10"/>
      <c r="I8" s="16"/>
      <c r="J8" s="16"/>
      <c r="K8" s="16"/>
      <c r="L8" s="3"/>
      <c r="M8" s="3"/>
      <c r="N8" s="22"/>
    </row>
    <row r="9" spans="1:14" ht="51.95" customHeight="1" x14ac:dyDescent="0.2">
      <c r="A9" s="12">
        <v>5</v>
      </c>
      <c r="B9" s="4" t="s">
        <v>3197</v>
      </c>
      <c r="C9" s="7" t="s">
        <v>3201</v>
      </c>
      <c r="D9" s="5">
        <v>1299</v>
      </c>
      <c r="E9" s="10" t="s">
        <v>2247</v>
      </c>
      <c r="F9" s="128" t="s">
        <v>33</v>
      </c>
      <c r="G9" s="10"/>
      <c r="I9" s="16"/>
      <c r="J9" s="16"/>
      <c r="K9" s="16"/>
      <c r="L9" s="3"/>
      <c r="M9" s="3"/>
      <c r="N9" s="22"/>
    </row>
    <row r="10" spans="1:14" ht="51.95" customHeight="1" x14ac:dyDescent="0.2">
      <c r="A10" s="12">
        <v>6</v>
      </c>
      <c r="B10" s="4" t="s">
        <v>3198</v>
      </c>
      <c r="C10" s="7" t="s">
        <v>3202</v>
      </c>
      <c r="D10" s="5">
        <v>2002</v>
      </c>
      <c r="E10" s="10" t="s">
        <v>2247</v>
      </c>
      <c r="F10" s="130" t="s">
        <v>6</v>
      </c>
      <c r="G10" s="10"/>
      <c r="I10" s="16"/>
      <c r="J10" s="16"/>
      <c r="K10" s="16"/>
      <c r="L10" s="3"/>
      <c r="M10" s="3"/>
      <c r="N10" s="22"/>
    </row>
    <row r="11" spans="1:14" ht="51.95" customHeight="1" x14ac:dyDescent="0.2">
      <c r="A11" s="12">
        <v>7</v>
      </c>
      <c r="B11" s="4" t="s">
        <v>3203</v>
      </c>
      <c r="C11" s="6" t="s">
        <v>3215</v>
      </c>
      <c r="D11" s="115">
        <v>25875</v>
      </c>
      <c r="E11" s="10" t="s">
        <v>2247</v>
      </c>
      <c r="F11" s="128" t="s">
        <v>42</v>
      </c>
      <c r="G11" s="10"/>
      <c r="I11" s="16"/>
      <c r="J11" s="16"/>
      <c r="K11" s="16"/>
      <c r="L11" s="3"/>
      <c r="M11" s="3"/>
      <c r="N11" s="22"/>
    </row>
    <row r="12" spans="1:14" ht="51.95" customHeight="1" x14ac:dyDescent="0.2">
      <c r="A12" s="12">
        <v>8</v>
      </c>
      <c r="B12" s="4" t="s">
        <v>3230</v>
      </c>
      <c r="C12" s="6" t="s">
        <v>3133</v>
      </c>
      <c r="D12" s="115">
        <v>11380</v>
      </c>
      <c r="E12" s="10" t="s">
        <v>2247</v>
      </c>
      <c r="F12" s="130" t="s">
        <v>22</v>
      </c>
      <c r="G12" s="35"/>
      <c r="I12" s="16"/>
      <c r="J12" s="16"/>
      <c r="K12" s="16"/>
      <c r="L12" s="3"/>
      <c r="M12" s="3"/>
      <c r="N12" s="25"/>
    </row>
    <row r="13" spans="1:14" ht="51.95" customHeight="1" x14ac:dyDescent="0.2">
      <c r="A13" s="12">
        <v>9</v>
      </c>
      <c r="B13" s="4" t="s">
        <v>3218</v>
      </c>
      <c r="C13" s="6" t="s">
        <v>3219</v>
      </c>
      <c r="D13" s="115">
        <v>19293</v>
      </c>
      <c r="E13" s="10" t="s">
        <v>2247</v>
      </c>
      <c r="F13" s="57" t="s">
        <v>44</v>
      </c>
      <c r="G13" s="35"/>
      <c r="I13" s="16"/>
      <c r="J13" s="16"/>
      <c r="K13" s="16"/>
      <c r="L13" s="3"/>
      <c r="M13" s="3"/>
    </row>
    <row r="14" spans="1:14" ht="51.95" customHeight="1" x14ac:dyDescent="0.2">
      <c r="A14" s="12">
        <v>10</v>
      </c>
      <c r="B14" s="4" t="s">
        <v>3218</v>
      </c>
      <c r="C14" s="6" t="s">
        <v>3220</v>
      </c>
      <c r="D14" s="115">
        <v>2161</v>
      </c>
      <c r="E14" s="10" t="s">
        <v>2247</v>
      </c>
      <c r="F14" s="128" t="s">
        <v>57</v>
      </c>
      <c r="G14" s="35"/>
      <c r="I14" s="16"/>
      <c r="J14" s="16"/>
      <c r="K14" s="16"/>
      <c r="L14" s="3"/>
      <c r="M14" s="3"/>
    </row>
    <row r="15" spans="1:14" ht="51.95" customHeight="1" x14ac:dyDescent="0.2">
      <c r="A15" s="12">
        <v>11</v>
      </c>
      <c r="B15" s="12"/>
      <c r="C15" s="8"/>
      <c r="D15" s="9"/>
      <c r="E15" s="10"/>
      <c r="F15" s="32"/>
      <c r="G15" s="35"/>
      <c r="I15" s="16"/>
      <c r="J15" s="16"/>
      <c r="K15" s="16"/>
      <c r="L15" s="3"/>
      <c r="M15" s="3"/>
    </row>
    <row r="16" spans="1:14" ht="51.95" customHeight="1" x14ac:dyDescent="0.2">
      <c r="A16" s="12">
        <v>12</v>
      </c>
      <c r="B16" s="12"/>
      <c r="C16" s="8"/>
      <c r="D16" s="9"/>
      <c r="E16" s="10"/>
      <c r="F16" s="38"/>
      <c r="G16" s="35"/>
      <c r="I16" s="16"/>
      <c r="J16" s="16"/>
      <c r="K16" s="16"/>
      <c r="L16" s="3"/>
      <c r="M16" s="3"/>
    </row>
    <row r="17" spans="1:14" x14ac:dyDescent="0.2">
      <c r="A17" s="12"/>
      <c r="B17" s="12"/>
      <c r="C17" s="11" t="s">
        <v>31</v>
      </c>
      <c r="D17" s="17">
        <f>SUM(D5:D16)</f>
        <v>105200</v>
      </c>
      <c r="E17" s="9"/>
      <c r="F17" s="33"/>
      <c r="G17" s="36"/>
    </row>
    <row r="19" spans="1:14" ht="15.75" customHeight="1" x14ac:dyDescent="0.2">
      <c r="C19" s="135" t="s">
        <v>2245</v>
      </c>
      <c r="D19" s="99"/>
      <c r="E19" s="99"/>
      <c r="F19" s="99"/>
    </row>
    <row r="21" spans="1:14" ht="33.75" customHeight="1" x14ac:dyDescent="0.2">
      <c r="A21" s="217" t="s">
        <v>3208</v>
      </c>
      <c r="B21" s="217"/>
      <c r="C21" s="217"/>
      <c r="D21" s="217"/>
      <c r="E21" s="217"/>
      <c r="F21" s="217"/>
      <c r="G21" s="217"/>
    </row>
    <row r="23" spans="1:14" ht="63.75" x14ac:dyDescent="0.2">
      <c r="A23" s="13" t="s">
        <v>3</v>
      </c>
      <c r="B23" s="13" t="s">
        <v>73</v>
      </c>
      <c r="C23" s="14" t="s">
        <v>4</v>
      </c>
      <c r="D23" s="14" t="s">
        <v>13</v>
      </c>
      <c r="E23" s="13" t="s">
        <v>72</v>
      </c>
      <c r="F23" s="15" t="s">
        <v>0</v>
      </c>
      <c r="G23" s="13" t="s">
        <v>1</v>
      </c>
      <c r="I23" s="19" t="s">
        <v>37</v>
      </c>
      <c r="J23" s="19" t="s">
        <v>38</v>
      </c>
      <c r="K23" s="19" t="s">
        <v>39</v>
      </c>
      <c r="L23" s="19" t="s">
        <v>40</v>
      </c>
      <c r="M23" s="19" t="s">
        <v>41</v>
      </c>
      <c r="N23" s="30" t="s">
        <v>100</v>
      </c>
    </row>
    <row r="24" spans="1:14" ht="51.95" customHeight="1" x14ac:dyDescent="0.2">
      <c r="A24" s="12">
        <v>1</v>
      </c>
      <c r="B24" s="120" t="s">
        <v>3229</v>
      </c>
      <c r="C24" s="60" t="s">
        <v>3222</v>
      </c>
      <c r="D24" s="170">
        <v>4000</v>
      </c>
      <c r="E24" s="23" t="s">
        <v>3135</v>
      </c>
      <c r="F24" s="128" t="s">
        <v>57</v>
      </c>
      <c r="G24" s="120" t="s">
        <v>3221</v>
      </c>
      <c r="I24" s="16"/>
      <c r="J24" s="16"/>
      <c r="K24" s="16"/>
      <c r="L24" s="16"/>
      <c r="M24" s="28"/>
      <c r="N24" s="16"/>
    </row>
    <row r="25" spans="1:14" ht="51.95" customHeight="1" x14ac:dyDescent="0.2">
      <c r="A25" s="12">
        <v>2</v>
      </c>
      <c r="B25" s="120" t="s">
        <v>3229</v>
      </c>
      <c r="C25" s="60" t="s">
        <v>3223</v>
      </c>
      <c r="D25" s="170">
        <v>2000</v>
      </c>
      <c r="E25" s="23" t="s">
        <v>3135</v>
      </c>
      <c r="F25" s="140" t="s">
        <v>83</v>
      </c>
      <c r="G25" s="120" t="s">
        <v>3221</v>
      </c>
      <c r="I25" s="16"/>
      <c r="J25" s="16"/>
      <c r="K25" s="16"/>
      <c r="L25" s="16"/>
      <c r="M25" s="28"/>
      <c r="N25" s="16"/>
    </row>
    <row r="26" spans="1:14" ht="51.95" customHeight="1" x14ac:dyDescent="0.2">
      <c r="A26" s="12">
        <v>3</v>
      </c>
      <c r="B26" s="120" t="s">
        <v>3229</v>
      </c>
      <c r="C26" s="60" t="s">
        <v>3224</v>
      </c>
      <c r="D26" s="170">
        <v>4000</v>
      </c>
      <c r="E26" s="23" t="s">
        <v>3135</v>
      </c>
      <c r="F26" s="128" t="s">
        <v>19</v>
      </c>
      <c r="G26" s="120" t="s">
        <v>3221</v>
      </c>
      <c r="I26" s="16"/>
      <c r="J26" s="16"/>
      <c r="K26" s="16"/>
      <c r="L26" s="16"/>
      <c r="M26" s="28"/>
      <c r="N26" s="16"/>
    </row>
    <row r="27" spans="1:14" ht="51.95" customHeight="1" x14ac:dyDescent="0.2">
      <c r="A27" s="12">
        <v>4</v>
      </c>
      <c r="B27" s="120" t="s">
        <v>3229</v>
      </c>
      <c r="C27" s="60" t="s">
        <v>3225</v>
      </c>
      <c r="D27" s="170">
        <v>2000</v>
      </c>
      <c r="E27" s="23" t="s">
        <v>3135</v>
      </c>
      <c r="F27" s="57" t="s">
        <v>310</v>
      </c>
      <c r="G27" s="120" t="s">
        <v>3221</v>
      </c>
      <c r="I27" s="16"/>
      <c r="J27" s="16"/>
      <c r="K27" s="16"/>
      <c r="L27" s="16"/>
      <c r="M27" s="28"/>
      <c r="N27" s="16"/>
    </row>
    <row r="28" spans="1:14" ht="51.95" customHeight="1" x14ac:dyDescent="0.2">
      <c r="A28" s="12">
        <v>5</v>
      </c>
      <c r="B28" s="120" t="s">
        <v>3229</v>
      </c>
      <c r="C28" s="60" t="s">
        <v>3226</v>
      </c>
      <c r="D28" s="170">
        <v>2000</v>
      </c>
      <c r="E28" s="23" t="s">
        <v>3135</v>
      </c>
      <c r="F28" s="128" t="s">
        <v>42</v>
      </c>
      <c r="G28" s="120" t="s">
        <v>3221</v>
      </c>
      <c r="I28" s="16"/>
      <c r="J28" s="16"/>
      <c r="K28" s="16"/>
      <c r="L28" s="16"/>
      <c r="M28" s="28"/>
      <c r="N28" s="16"/>
    </row>
    <row r="29" spans="1:14" ht="51.95" customHeight="1" x14ac:dyDescent="0.2">
      <c r="A29" s="12">
        <v>6</v>
      </c>
      <c r="B29" s="120" t="s">
        <v>3229</v>
      </c>
      <c r="C29" s="60" t="s">
        <v>3227</v>
      </c>
      <c r="D29" s="170">
        <v>2000</v>
      </c>
      <c r="E29" s="23" t="s">
        <v>3135</v>
      </c>
      <c r="F29" s="130" t="s">
        <v>313</v>
      </c>
      <c r="G29" s="120" t="s">
        <v>3221</v>
      </c>
      <c r="I29" s="16"/>
      <c r="J29" s="16"/>
      <c r="K29" s="16"/>
      <c r="L29" s="16"/>
      <c r="M29" s="28"/>
      <c r="N29" s="16"/>
    </row>
    <row r="30" spans="1:14" ht="51.95" customHeight="1" x14ac:dyDescent="0.2">
      <c r="A30" s="12">
        <v>7</v>
      </c>
      <c r="B30" s="120" t="s">
        <v>3229</v>
      </c>
      <c r="C30" s="60" t="s">
        <v>3228</v>
      </c>
      <c r="D30" s="170">
        <v>2000</v>
      </c>
      <c r="E30" s="23" t="s">
        <v>3135</v>
      </c>
      <c r="F30" s="57" t="s">
        <v>20</v>
      </c>
      <c r="G30" s="120" t="s">
        <v>3221</v>
      </c>
      <c r="I30" s="16"/>
      <c r="J30" s="16"/>
      <c r="K30" s="16"/>
      <c r="L30" s="16"/>
      <c r="M30" s="28"/>
      <c r="N30" s="16"/>
    </row>
    <row r="31" spans="1:14" ht="51.95" customHeight="1" x14ac:dyDescent="0.2">
      <c r="A31" s="12">
        <v>8</v>
      </c>
      <c r="B31" s="23" t="s">
        <v>3210</v>
      </c>
      <c r="C31" s="60" t="s">
        <v>3234</v>
      </c>
      <c r="D31" s="170">
        <v>16000</v>
      </c>
      <c r="E31" s="23" t="s">
        <v>1129</v>
      </c>
      <c r="F31" s="53" t="s">
        <v>47</v>
      </c>
      <c r="G31" s="23" t="s">
        <v>3231</v>
      </c>
      <c r="I31" s="16"/>
      <c r="J31" s="16"/>
      <c r="K31" s="16"/>
      <c r="L31" s="16"/>
      <c r="M31" s="28"/>
      <c r="N31" s="16"/>
    </row>
    <row r="32" spans="1:14" ht="51.95" customHeight="1" x14ac:dyDescent="0.2">
      <c r="A32" s="12">
        <v>9</v>
      </c>
      <c r="B32" s="23" t="s">
        <v>3232</v>
      </c>
      <c r="C32" s="60" t="s">
        <v>3233</v>
      </c>
      <c r="D32" s="170">
        <v>33000</v>
      </c>
      <c r="E32" s="23" t="s">
        <v>1129</v>
      </c>
      <c r="F32" s="53" t="s">
        <v>6</v>
      </c>
      <c r="G32" s="23" t="s">
        <v>3231</v>
      </c>
      <c r="I32" s="16"/>
      <c r="J32" s="16"/>
      <c r="K32" s="16"/>
      <c r="L32" s="16"/>
      <c r="M32" s="28"/>
      <c r="N32" s="16"/>
    </row>
    <row r="33" spans="1:14" ht="51.95" customHeight="1" x14ac:dyDescent="0.2">
      <c r="A33" s="12">
        <v>10</v>
      </c>
      <c r="B33" s="23" t="s">
        <v>3204</v>
      </c>
      <c r="C33" s="60" t="s">
        <v>3235</v>
      </c>
      <c r="D33" s="170">
        <v>18000</v>
      </c>
      <c r="E33" s="23" t="s">
        <v>1129</v>
      </c>
      <c r="F33" s="53" t="s">
        <v>29</v>
      </c>
      <c r="G33" s="23" t="s">
        <v>3231</v>
      </c>
      <c r="I33" s="136"/>
      <c r="J33" s="16"/>
      <c r="K33" s="16"/>
      <c r="L33" s="16"/>
      <c r="M33" s="16"/>
      <c r="N33" s="16"/>
    </row>
    <row r="34" spans="1:14" ht="51.95" customHeight="1" x14ac:dyDescent="0.2">
      <c r="A34" s="12">
        <v>11</v>
      </c>
      <c r="B34" s="23" t="s">
        <v>3230</v>
      </c>
      <c r="C34" s="60" t="s">
        <v>3236</v>
      </c>
      <c r="D34" s="170">
        <v>18000</v>
      </c>
      <c r="E34" s="23" t="s">
        <v>1129</v>
      </c>
      <c r="F34" s="53" t="s">
        <v>275</v>
      </c>
      <c r="G34" s="23" t="s">
        <v>3231</v>
      </c>
      <c r="I34" s="16"/>
      <c r="J34" s="16"/>
      <c r="K34" s="16"/>
      <c r="L34" s="16"/>
      <c r="M34" s="16"/>
      <c r="N34" s="16"/>
    </row>
    <row r="35" spans="1:14" x14ac:dyDescent="0.2">
      <c r="A35" s="12">
        <v>12</v>
      </c>
      <c r="B35" s="12"/>
      <c r="C35" s="8"/>
      <c r="D35" s="9"/>
      <c r="E35" s="10"/>
      <c r="F35" s="11"/>
      <c r="G35" s="10"/>
      <c r="I35" s="16"/>
      <c r="J35" s="16"/>
      <c r="K35" s="16"/>
      <c r="L35" s="16"/>
      <c r="M35" s="16"/>
      <c r="N35" s="16"/>
    </row>
    <row r="36" spans="1:14" x14ac:dyDescent="0.2">
      <c r="A36" s="12"/>
      <c r="B36" s="12"/>
      <c r="C36" s="11" t="s">
        <v>31</v>
      </c>
      <c r="D36" s="18">
        <f>SUM(D24:D35)</f>
        <v>103000</v>
      </c>
      <c r="E36" s="9"/>
      <c r="F36" s="9"/>
      <c r="G36" s="9"/>
      <c r="I36" s="16"/>
      <c r="J36" s="16"/>
      <c r="K36" s="16"/>
      <c r="L36" s="16"/>
      <c r="M36" s="28"/>
      <c r="N36" s="16"/>
    </row>
    <row r="38" spans="1:14" x14ac:dyDescent="0.2">
      <c r="C38" s="135" t="s">
        <v>2245</v>
      </c>
      <c r="D38" s="99"/>
      <c r="E38" s="99"/>
      <c r="F38" s="99"/>
    </row>
    <row r="40" spans="1:14" ht="33" customHeight="1" x14ac:dyDescent="0.2">
      <c r="A40" s="217" t="s">
        <v>3209</v>
      </c>
      <c r="B40" s="217"/>
      <c r="C40" s="217"/>
      <c r="D40" s="217"/>
      <c r="E40" s="217"/>
      <c r="F40" s="217"/>
      <c r="G40" s="217"/>
    </row>
    <row r="42" spans="1:14" ht="38.25" x14ac:dyDescent="0.2">
      <c r="A42" s="13" t="s">
        <v>3</v>
      </c>
      <c r="B42" s="13"/>
      <c r="C42" s="14" t="s">
        <v>4</v>
      </c>
      <c r="D42" s="14" t="s">
        <v>13</v>
      </c>
      <c r="E42" s="13" t="s">
        <v>72</v>
      </c>
      <c r="F42" s="15" t="s">
        <v>0</v>
      </c>
      <c r="G42" s="13" t="s">
        <v>1</v>
      </c>
      <c r="I42" s="19" t="s">
        <v>37</v>
      </c>
      <c r="J42" s="19" t="s">
        <v>38</v>
      </c>
      <c r="K42" s="19" t="s">
        <v>39</v>
      </c>
      <c r="L42" s="19" t="s">
        <v>40</v>
      </c>
      <c r="M42" s="19" t="s">
        <v>41</v>
      </c>
      <c r="N42" s="30" t="s">
        <v>100</v>
      </c>
    </row>
    <row r="43" spans="1:14" x14ac:dyDescent="0.2">
      <c r="A43" s="12">
        <v>1</v>
      </c>
      <c r="B43" s="12"/>
      <c r="C43" s="11"/>
      <c r="D43" s="18"/>
      <c r="E43" s="10"/>
      <c r="F43" s="11"/>
      <c r="G43" s="10"/>
      <c r="I43" s="16"/>
      <c r="J43" s="16"/>
      <c r="K43" s="16"/>
      <c r="L43" s="16"/>
      <c r="M43" s="16"/>
      <c r="N43" s="16"/>
    </row>
    <row r="44" spans="1:14" x14ac:dyDescent="0.2">
      <c r="A44" s="12">
        <v>2</v>
      </c>
      <c r="B44" s="12"/>
      <c r="C44" s="11"/>
      <c r="D44" s="18"/>
      <c r="E44" s="10"/>
      <c r="F44" s="11"/>
      <c r="G44" s="10"/>
      <c r="I44" s="3"/>
      <c r="J44" s="3"/>
      <c r="K44" s="3"/>
      <c r="L44" s="3"/>
      <c r="M44" s="3"/>
      <c r="N44" s="3"/>
    </row>
    <row r="45" spans="1:14" x14ac:dyDescent="0.2">
      <c r="A45" s="12"/>
      <c r="B45" s="12"/>
      <c r="C45" s="11" t="s">
        <v>31</v>
      </c>
      <c r="D45" s="18">
        <f>SUM(D43:D44)</f>
        <v>0</v>
      </c>
      <c r="E45" s="9"/>
      <c r="F45" s="9"/>
      <c r="G45" s="9"/>
    </row>
    <row r="47" spans="1:14" x14ac:dyDescent="0.2">
      <c r="C47" s="135" t="s">
        <v>2245</v>
      </c>
      <c r="D47" s="99"/>
      <c r="E47" s="99"/>
      <c r="F47" s="99"/>
    </row>
  </sheetData>
  <mergeCells count="4">
    <mergeCell ref="C1:F1"/>
    <mergeCell ref="A2:G2"/>
    <mergeCell ref="A21:G21"/>
    <mergeCell ref="A40:G40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8"/>
  <sheetViews>
    <sheetView topLeftCell="A10" zoomScaleNormal="100" workbookViewId="0">
      <selection activeCell="E24" sqref="E24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3181</v>
      </c>
      <c r="D1" s="215"/>
      <c r="E1" s="215"/>
      <c r="F1" s="215"/>
    </row>
    <row r="2" spans="1:14" ht="27.75" customHeight="1" x14ac:dyDescent="0.2">
      <c r="A2" s="216" t="s">
        <v>3182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3161</v>
      </c>
      <c r="C5" s="7" t="s">
        <v>3164</v>
      </c>
      <c r="D5" s="5">
        <v>7162</v>
      </c>
      <c r="E5" s="4" t="s">
        <v>2247</v>
      </c>
      <c r="F5" s="57" t="s">
        <v>25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3162</v>
      </c>
      <c r="C6" s="7" t="s">
        <v>52</v>
      </c>
      <c r="D6" s="5">
        <v>5029</v>
      </c>
      <c r="E6" s="4" t="s">
        <v>2247</v>
      </c>
      <c r="F6" s="57" t="s">
        <v>284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3163</v>
      </c>
      <c r="C7" s="7" t="s">
        <v>3165</v>
      </c>
      <c r="D7" s="5">
        <v>1446</v>
      </c>
      <c r="E7" s="4" t="s">
        <v>2247</v>
      </c>
      <c r="F7" s="57" t="s">
        <v>69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3171</v>
      </c>
      <c r="C8" s="7" t="s">
        <v>3173</v>
      </c>
      <c r="D8" s="5">
        <v>18362</v>
      </c>
      <c r="E8" s="4" t="s">
        <v>2247</v>
      </c>
      <c r="F8" s="57" t="s">
        <v>18</v>
      </c>
      <c r="G8" s="35"/>
      <c r="I8" s="16"/>
      <c r="J8" s="16"/>
      <c r="K8" s="16"/>
      <c r="L8" s="3"/>
      <c r="M8" s="3"/>
      <c r="N8" s="22"/>
    </row>
    <row r="9" spans="1:14" ht="51.95" customHeight="1" x14ac:dyDescent="0.2">
      <c r="A9" s="12">
        <v>5</v>
      </c>
      <c r="B9" s="4" t="s">
        <v>3172</v>
      </c>
      <c r="C9" s="6" t="s">
        <v>3174</v>
      </c>
      <c r="D9" s="5">
        <v>19781</v>
      </c>
      <c r="E9" s="4" t="s">
        <v>2247</v>
      </c>
      <c r="F9" s="57" t="s">
        <v>17</v>
      </c>
      <c r="G9" s="35"/>
      <c r="I9" s="16"/>
      <c r="J9" s="16"/>
      <c r="K9" s="16"/>
      <c r="L9" s="3"/>
      <c r="M9" s="3"/>
      <c r="N9" s="22"/>
    </row>
    <row r="10" spans="1:14" ht="51.95" customHeight="1" x14ac:dyDescent="0.2">
      <c r="A10" s="12">
        <v>6</v>
      </c>
      <c r="B10" s="4" t="s">
        <v>3166</v>
      </c>
      <c r="C10" s="6" t="s">
        <v>1617</v>
      </c>
      <c r="D10" s="115">
        <v>1400</v>
      </c>
      <c r="E10" s="4" t="s">
        <v>2247</v>
      </c>
      <c r="F10" s="57" t="s">
        <v>270</v>
      </c>
      <c r="G10" s="35"/>
      <c r="I10" s="16"/>
      <c r="J10" s="16"/>
      <c r="K10" s="16"/>
      <c r="L10" s="3"/>
      <c r="M10" s="3"/>
      <c r="N10" s="22"/>
    </row>
    <row r="11" spans="1:14" ht="51.95" customHeight="1" x14ac:dyDescent="0.2">
      <c r="A11" s="12">
        <v>7</v>
      </c>
      <c r="B11" s="4" t="s">
        <v>3166</v>
      </c>
      <c r="C11" s="6" t="s">
        <v>1617</v>
      </c>
      <c r="D11" s="169">
        <v>2100</v>
      </c>
      <c r="E11" s="4" t="s">
        <v>2247</v>
      </c>
      <c r="F11" s="57" t="s">
        <v>275</v>
      </c>
      <c r="G11" s="35"/>
      <c r="I11" s="16"/>
      <c r="J11" s="16"/>
      <c r="K11" s="16"/>
      <c r="L11" s="3"/>
      <c r="M11" s="3"/>
      <c r="N11" s="22"/>
    </row>
    <row r="12" spans="1:14" ht="51.95" customHeight="1" x14ac:dyDescent="0.2">
      <c r="A12" s="12">
        <v>8</v>
      </c>
      <c r="B12" s="65" t="s">
        <v>3167</v>
      </c>
      <c r="C12" s="68" t="s">
        <v>1617</v>
      </c>
      <c r="D12" s="168">
        <v>6300</v>
      </c>
      <c r="E12" s="65" t="s">
        <v>2247</v>
      </c>
      <c r="F12" s="88" t="s">
        <v>8</v>
      </c>
      <c r="G12" s="35"/>
      <c r="I12" s="16"/>
      <c r="J12" s="16"/>
      <c r="K12" s="16"/>
      <c r="L12" s="3"/>
      <c r="M12" s="3"/>
      <c r="N12" s="25"/>
    </row>
    <row r="13" spans="1:14" ht="51.95" customHeight="1" x14ac:dyDescent="0.2">
      <c r="A13" s="12">
        <v>9</v>
      </c>
      <c r="B13" s="4" t="s">
        <v>3167</v>
      </c>
      <c r="C13" s="6" t="s">
        <v>1617</v>
      </c>
      <c r="D13" s="169">
        <v>2240</v>
      </c>
      <c r="E13" s="4" t="s">
        <v>2247</v>
      </c>
      <c r="F13" s="57" t="s">
        <v>270</v>
      </c>
      <c r="G13" s="35"/>
      <c r="I13" s="16"/>
      <c r="J13" s="16"/>
      <c r="K13" s="16"/>
      <c r="L13" s="3"/>
      <c r="M13" s="3"/>
    </row>
    <row r="14" spans="1:14" ht="51.95" customHeight="1" x14ac:dyDescent="0.2">
      <c r="A14" s="12">
        <v>10</v>
      </c>
      <c r="B14" s="4" t="s">
        <v>3167</v>
      </c>
      <c r="C14" s="6" t="s">
        <v>1617</v>
      </c>
      <c r="D14" s="169">
        <v>3360</v>
      </c>
      <c r="E14" s="4" t="s">
        <v>2247</v>
      </c>
      <c r="F14" s="57" t="s">
        <v>275</v>
      </c>
      <c r="G14" s="35"/>
      <c r="I14" s="16"/>
      <c r="J14" s="16"/>
      <c r="K14" s="16"/>
      <c r="L14" s="3"/>
      <c r="M14" s="3"/>
    </row>
    <row r="15" spans="1:14" ht="12.75" customHeight="1" x14ac:dyDescent="0.2">
      <c r="A15" s="12">
        <v>11</v>
      </c>
      <c r="B15" s="12"/>
      <c r="C15" s="8"/>
      <c r="D15" s="9"/>
      <c r="E15" s="10"/>
      <c r="F15" s="32"/>
      <c r="G15" s="35"/>
      <c r="I15" s="16"/>
      <c r="J15" s="16"/>
      <c r="K15" s="16"/>
      <c r="L15" s="3"/>
      <c r="M15" s="3"/>
    </row>
    <row r="16" spans="1:14" ht="12.75" customHeight="1" x14ac:dyDescent="0.2">
      <c r="A16" s="12">
        <v>12</v>
      </c>
      <c r="B16" s="12"/>
      <c r="C16" s="8"/>
      <c r="D16" s="9"/>
      <c r="E16" s="10"/>
      <c r="F16" s="38"/>
      <c r="G16" s="35"/>
      <c r="I16" s="16"/>
      <c r="J16" s="16"/>
      <c r="K16" s="16"/>
      <c r="L16" s="3"/>
      <c r="M16" s="3"/>
    </row>
    <row r="17" spans="1:14" x14ac:dyDescent="0.2">
      <c r="A17" s="12"/>
      <c r="B17" s="12"/>
      <c r="C17" s="11" t="s">
        <v>31</v>
      </c>
      <c r="D17" s="17">
        <f>SUM(D5:D16)</f>
        <v>67180</v>
      </c>
      <c r="E17" s="9"/>
      <c r="F17" s="33"/>
      <c r="G17" s="36"/>
    </row>
    <row r="19" spans="1:14" ht="15.75" customHeight="1" x14ac:dyDescent="0.2">
      <c r="C19" s="135" t="s">
        <v>2245</v>
      </c>
      <c r="D19" s="99"/>
      <c r="E19" s="99"/>
      <c r="F19" s="99"/>
    </row>
    <row r="21" spans="1:14" ht="33.75" customHeight="1" x14ac:dyDescent="0.2">
      <c r="A21" s="217" t="s">
        <v>3183</v>
      </c>
      <c r="B21" s="217"/>
      <c r="C21" s="217"/>
      <c r="D21" s="217"/>
      <c r="E21" s="217"/>
      <c r="F21" s="217"/>
      <c r="G21" s="217"/>
    </row>
    <row r="23" spans="1:14" ht="63.75" x14ac:dyDescent="0.2">
      <c r="A23" s="13" t="s">
        <v>3</v>
      </c>
      <c r="B23" s="13" t="s">
        <v>73</v>
      </c>
      <c r="C23" s="14" t="s">
        <v>4</v>
      </c>
      <c r="D23" s="14" t="s">
        <v>13</v>
      </c>
      <c r="E23" s="13" t="s">
        <v>72</v>
      </c>
      <c r="F23" s="15" t="s">
        <v>0</v>
      </c>
      <c r="G23" s="13" t="s">
        <v>1</v>
      </c>
      <c r="I23" s="19" t="s">
        <v>37</v>
      </c>
      <c r="J23" s="19" t="s">
        <v>38</v>
      </c>
      <c r="K23" s="19" t="s">
        <v>39</v>
      </c>
      <c r="L23" s="19" t="s">
        <v>40</v>
      </c>
      <c r="M23" s="19" t="s">
        <v>41</v>
      </c>
      <c r="N23" s="30" t="s">
        <v>100</v>
      </c>
    </row>
    <row r="24" spans="1:14" ht="51.95" customHeight="1" x14ac:dyDescent="0.2">
      <c r="A24" s="12">
        <v>1</v>
      </c>
      <c r="B24" s="23" t="s">
        <v>3168</v>
      </c>
      <c r="C24" s="60" t="s">
        <v>3169</v>
      </c>
      <c r="D24" s="170">
        <v>2100</v>
      </c>
      <c r="E24" s="23" t="s">
        <v>1129</v>
      </c>
      <c r="F24" s="53" t="s">
        <v>6</v>
      </c>
      <c r="G24" s="23" t="s">
        <v>3022</v>
      </c>
      <c r="I24" s="16"/>
      <c r="J24" s="16"/>
      <c r="K24" s="16"/>
      <c r="L24" s="16"/>
      <c r="M24" s="28"/>
      <c r="N24" s="16"/>
    </row>
    <row r="25" spans="1:14" ht="51.95" customHeight="1" x14ac:dyDescent="0.2">
      <c r="A25" s="12">
        <v>2</v>
      </c>
      <c r="B25" s="23" t="s">
        <v>3168</v>
      </c>
      <c r="C25" s="60" t="s">
        <v>3170</v>
      </c>
      <c r="D25" s="170">
        <v>8300</v>
      </c>
      <c r="E25" s="23" t="s">
        <v>1129</v>
      </c>
      <c r="F25" s="53" t="s">
        <v>33</v>
      </c>
      <c r="G25" s="23" t="s">
        <v>3022</v>
      </c>
      <c r="I25" s="16"/>
      <c r="J25" s="16"/>
      <c r="K25" s="16"/>
      <c r="L25" s="16"/>
      <c r="M25" s="28"/>
      <c r="N25" s="16"/>
    </row>
    <row r="26" spans="1:14" ht="51.95" customHeight="1" x14ac:dyDescent="0.2">
      <c r="A26" s="12">
        <v>3</v>
      </c>
      <c r="B26" s="120" t="s">
        <v>3185</v>
      </c>
      <c r="C26" s="60" t="s">
        <v>3186</v>
      </c>
      <c r="D26" s="170">
        <v>4000</v>
      </c>
      <c r="E26" s="23" t="s">
        <v>3135</v>
      </c>
      <c r="F26" s="53" t="s">
        <v>32</v>
      </c>
      <c r="G26" s="120" t="s">
        <v>3184</v>
      </c>
      <c r="I26" s="16"/>
      <c r="J26" s="16"/>
      <c r="K26" s="16"/>
      <c r="L26" s="16"/>
      <c r="M26" s="28"/>
      <c r="N26" s="16"/>
    </row>
    <row r="27" spans="1:14" ht="51.95" customHeight="1" x14ac:dyDescent="0.2">
      <c r="A27" s="12">
        <v>4</v>
      </c>
      <c r="B27" s="120" t="s">
        <v>3185</v>
      </c>
      <c r="C27" s="60" t="s">
        <v>3187</v>
      </c>
      <c r="D27" s="170">
        <v>4000</v>
      </c>
      <c r="E27" s="23" t="s">
        <v>3135</v>
      </c>
      <c r="F27" s="53" t="s">
        <v>275</v>
      </c>
      <c r="G27" s="120" t="s">
        <v>3184</v>
      </c>
      <c r="I27" s="16"/>
      <c r="J27" s="16"/>
      <c r="K27" s="16"/>
      <c r="L27" s="16"/>
      <c r="M27" s="28"/>
      <c r="N27" s="16"/>
    </row>
    <row r="28" spans="1:14" ht="51.95" customHeight="1" x14ac:dyDescent="0.2">
      <c r="A28" s="12">
        <v>5</v>
      </c>
      <c r="B28" s="120" t="s">
        <v>3185</v>
      </c>
      <c r="C28" s="60" t="s">
        <v>3188</v>
      </c>
      <c r="D28" s="170">
        <v>2000</v>
      </c>
      <c r="E28" s="23" t="s">
        <v>3135</v>
      </c>
      <c r="F28" s="53" t="s">
        <v>268</v>
      </c>
      <c r="G28" s="120" t="s">
        <v>3184</v>
      </c>
      <c r="I28" s="16"/>
      <c r="J28" s="16"/>
      <c r="K28" s="16"/>
      <c r="L28" s="16"/>
      <c r="M28" s="28"/>
      <c r="N28" s="16"/>
    </row>
    <row r="29" spans="1:14" ht="51.95" customHeight="1" x14ac:dyDescent="0.2">
      <c r="A29" s="12">
        <v>6</v>
      </c>
      <c r="B29" s="120" t="s">
        <v>3185</v>
      </c>
      <c r="C29" s="60" t="s">
        <v>3189</v>
      </c>
      <c r="D29" s="170">
        <v>2000</v>
      </c>
      <c r="E29" s="23" t="s">
        <v>3135</v>
      </c>
      <c r="F29" s="53" t="s">
        <v>33</v>
      </c>
      <c r="G29" s="120" t="s">
        <v>3184</v>
      </c>
      <c r="I29" s="16"/>
      <c r="J29" s="16"/>
      <c r="K29" s="16"/>
      <c r="L29" s="16"/>
      <c r="M29" s="28"/>
      <c r="N29" s="16"/>
    </row>
    <row r="30" spans="1:14" ht="51.95" customHeight="1" x14ac:dyDescent="0.2">
      <c r="A30" s="12">
        <v>7</v>
      </c>
      <c r="B30" s="120" t="s">
        <v>3185</v>
      </c>
      <c r="C30" s="60" t="s">
        <v>3190</v>
      </c>
      <c r="D30" s="170">
        <v>2000</v>
      </c>
      <c r="E30" s="23" t="s">
        <v>3135</v>
      </c>
      <c r="F30" s="53" t="s">
        <v>47</v>
      </c>
      <c r="G30" s="120" t="s">
        <v>3184</v>
      </c>
      <c r="I30" s="16"/>
      <c r="J30" s="16"/>
      <c r="K30" s="16"/>
      <c r="L30" s="16"/>
      <c r="M30" s="28"/>
      <c r="N30" s="16"/>
    </row>
    <row r="31" spans="1:14" ht="51.95" customHeight="1" x14ac:dyDescent="0.2">
      <c r="A31" s="12">
        <v>8</v>
      </c>
      <c r="B31" s="120" t="s">
        <v>3185</v>
      </c>
      <c r="C31" s="60" t="s">
        <v>3191</v>
      </c>
      <c r="D31" s="170">
        <v>2000</v>
      </c>
      <c r="E31" s="23" t="s">
        <v>3135</v>
      </c>
      <c r="F31" s="53" t="s">
        <v>270</v>
      </c>
      <c r="G31" s="120" t="s">
        <v>3184</v>
      </c>
      <c r="I31" s="16"/>
      <c r="J31" s="16"/>
      <c r="K31" s="16"/>
      <c r="L31" s="16"/>
      <c r="M31" s="28"/>
      <c r="N31" s="16"/>
    </row>
    <row r="32" spans="1:14" ht="51.95" customHeight="1" x14ac:dyDescent="0.2">
      <c r="A32" s="12">
        <v>9</v>
      </c>
      <c r="B32" s="120" t="s">
        <v>3185</v>
      </c>
      <c r="C32" s="60" t="s">
        <v>3192</v>
      </c>
      <c r="D32" s="170">
        <v>2000</v>
      </c>
      <c r="E32" s="23" t="s">
        <v>3135</v>
      </c>
      <c r="F32" s="53" t="s">
        <v>85</v>
      </c>
      <c r="G32" s="120" t="s">
        <v>3184</v>
      </c>
      <c r="I32" s="16"/>
      <c r="J32" s="16"/>
      <c r="K32" s="16"/>
      <c r="L32" s="16"/>
      <c r="M32" s="28"/>
      <c r="N32" s="16"/>
    </row>
    <row r="33" spans="1:14" x14ac:dyDescent="0.2">
      <c r="A33" s="12">
        <v>10</v>
      </c>
      <c r="B33" s="12"/>
      <c r="C33" s="11"/>
      <c r="D33" s="9"/>
      <c r="E33" s="10"/>
      <c r="F33" s="11"/>
      <c r="G33" s="10"/>
      <c r="I33" s="16"/>
      <c r="J33" s="16"/>
      <c r="K33" s="16"/>
      <c r="L33" s="16"/>
      <c r="M33" s="28"/>
      <c r="N33" s="16"/>
    </row>
    <row r="34" spans="1:14" x14ac:dyDescent="0.2">
      <c r="A34" s="12">
        <v>11</v>
      </c>
      <c r="B34" s="12"/>
      <c r="C34" s="11"/>
      <c r="D34" s="9"/>
      <c r="E34" s="10"/>
      <c r="F34" s="11"/>
      <c r="G34" s="10"/>
      <c r="I34" s="16"/>
      <c r="J34" s="16"/>
      <c r="K34" s="16"/>
      <c r="L34" s="16"/>
      <c r="M34" s="28"/>
      <c r="N34" s="16"/>
    </row>
    <row r="35" spans="1:14" x14ac:dyDescent="0.2">
      <c r="A35" s="12">
        <v>12</v>
      </c>
      <c r="B35" s="12"/>
      <c r="C35" s="8"/>
      <c r="D35" s="9"/>
      <c r="E35" s="10"/>
      <c r="F35" s="11"/>
      <c r="G35" s="10"/>
      <c r="I35" s="16"/>
      <c r="J35" s="16"/>
      <c r="K35" s="16"/>
      <c r="L35" s="16"/>
      <c r="M35" s="28"/>
      <c r="N35" s="16"/>
    </row>
    <row r="36" spans="1:14" x14ac:dyDescent="0.2">
      <c r="A36" s="12"/>
      <c r="B36" s="12"/>
      <c r="C36" s="11" t="s">
        <v>31</v>
      </c>
      <c r="D36" s="18">
        <f>SUM(D24:D35)</f>
        <v>28400</v>
      </c>
      <c r="E36" s="9"/>
      <c r="F36" s="9"/>
      <c r="G36" s="9"/>
      <c r="I36" s="16"/>
      <c r="J36" s="16"/>
      <c r="K36" s="16"/>
      <c r="L36" s="16"/>
      <c r="M36" s="28"/>
      <c r="N36" s="16"/>
    </row>
    <row r="38" spans="1:14" x14ac:dyDescent="0.2">
      <c r="C38" s="135" t="s">
        <v>2245</v>
      </c>
      <c r="D38" s="99"/>
      <c r="E38" s="99"/>
      <c r="F38" s="99"/>
    </row>
  </sheetData>
  <mergeCells count="3">
    <mergeCell ref="C1:F1"/>
    <mergeCell ref="A2:G2"/>
    <mergeCell ref="A21:G21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9"/>
  <sheetViews>
    <sheetView topLeftCell="A16" zoomScaleNormal="100" workbookViewId="0">
      <selection activeCell="B14" sqref="B14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3148</v>
      </c>
      <c r="D1" s="215"/>
      <c r="E1" s="215"/>
      <c r="F1" s="215"/>
    </row>
    <row r="2" spans="1:14" ht="27.75" customHeight="1" x14ac:dyDescent="0.2">
      <c r="A2" s="216" t="s">
        <v>3149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3120</v>
      </c>
      <c r="C5" s="7" t="s">
        <v>3126</v>
      </c>
      <c r="D5" s="5">
        <v>1415</v>
      </c>
      <c r="E5" s="10" t="s">
        <v>2247</v>
      </c>
      <c r="F5" s="128" t="s">
        <v>27</v>
      </c>
      <c r="G5" s="10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3080</v>
      </c>
      <c r="C6" s="7" t="s">
        <v>3127</v>
      </c>
      <c r="D6" s="5">
        <v>13594</v>
      </c>
      <c r="E6" s="10" t="s">
        <v>2247</v>
      </c>
      <c r="F6" s="130" t="s">
        <v>5</v>
      </c>
      <c r="G6" s="10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3121</v>
      </c>
      <c r="C7" s="7" t="s">
        <v>52</v>
      </c>
      <c r="D7" s="5">
        <v>14254</v>
      </c>
      <c r="E7" s="10" t="s">
        <v>2247</v>
      </c>
      <c r="F7" s="57" t="s">
        <v>14</v>
      </c>
      <c r="G7" s="10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3122</v>
      </c>
      <c r="C8" s="7" t="s">
        <v>3128</v>
      </c>
      <c r="D8" s="5">
        <v>3022</v>
      </c>
      <c r="E8" s="10" t="s">
        <v>2247</v>
      </c>
      <c r="F8" s="130" t="s">
        <v>18</v>
      </c>
      <c r="G8" s="10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3123</v>
      </c>
      <c r="C9" s="7" t="s">
        <v>3129</v>
      </c>
      <c r="D9" s="5">
        <v>5898</v>
      </c>
      <c r="E9" s="10" t="s">
        <v>2247</v>
      </c>
      <c r="F9" s="130" t="s">
        <v>21</v>
      </c>
      <c r="G9" s="10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3124</v>
      </c>
      <c r="C10" s="7" t="s">
        <v>3130</v>
      </c>
      <c r="D10" s="5">
        <v>1590</v>
      </c>
      <c r="E10" s="10" t="s">
        <v>2247</v>
      </c>
      <c r="F10" s="128" t="s">
        <v>25</v>
      </c>
      <c r="G10" s="10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3124</v>
      </c>
      <c r="C11" s="7" t="s">
        <v>3131</v>
      </c>
      <c r="D11" s="5">
        <v>1076</v>
      </c>
      <c r="E11" s="10" t="s">
        <v>2247</v>
      </c>
      <c r="F11" s="57" t="s">
        <v>20</v>
      </c>
      <c r="G11" s="10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3125</v>
      </c>
      <c r="C12" s="7" t="s">
        <v>3132</v>
      </c>
      <c r="D12" s="5">
        <v>3687</v>
      </c>
      <c r="E12" s="10" t="s">
        <v>2247</v>
      </c>
      <c r="F12" s="130" t="s">
        <v>270</v>
      </c>
      <c r="G12" s="10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3125</v>
      </c>
      <c r="C13" s="7" t="s">
        <v>3133</v>
      </c>
      <c r="D13" s="5">
        <v>11274</v>
      </c>
      <c r="E13" s="10" t="s">
        <v>2247</v>
      </c>
      <c r="F13" s="128" t="s">
        <v>275</v>
      </c>
      <c r="G13" s="10"/>
      <c r="I13" s="16"/>
      <c r="J13" s="16"/>
      <c r="K13" s="16"/>
      <c r="L13" s="3"/>
      <c r="M13" s="3"/>
    </row>
    <row r="14" spans="1:14" ht="59.25" customHeight="1" x14ac:dyDescent="0.2">
      <c r="A14" s="12">
        <v>10</v>
      </c>
      <c r="B14" s="4" t="s">
        <v>2911</v>
      </c>
      <c r="C14" s="7" t="s">
        <v>2912</v>
      </c>
      <c r="D14" s="5">
        <v>8597</v>
      </c>
      <c r="E14" s="10" t="s">
        <v>2247</v>
      </c>
      <c r="F14" s="130" t="s">
        <v>45</v>
      </c>
      <c r="G14" s="10"/>
      <c r="I14" s="16"/>
      <c r="J14" s="16"/>
      <c r="K14" s="16"/>
      <c r="L14" s="3"/>
      <c r="M14" s="3"/>
    </row>
    <row r="15" spans="1:14" ht="59.1" customHeight="1" x14ac:dyDescent="0.2">
      <c r="A15" s="12">
        <v>11</v>
      </c>
      <c r="B15" s="4" t="s">
        <v>3109</v>
      </c>
      <c r="C15" s="6" t="s">
        <v>1617</v>
      </c>
      <c r="D15" s="115">
        <v>3990</v>
      </c>
      <c r="E15" s="4" t="s">
        <v>2247</v>
      </c>
      <c r="F15" s="57" t="s">
        <v>8</v>
      </c>
      <c r="G15" s="10"/>
      <c r="I15" s="16"/>
      <c r="J15" s="16"/>
      <c r="K15" s="16"/>
      <c r="L15" s="3"/>
      <c r="M15" s="3"/>
    </row>
    <row r="16" spans="1:14" ht="59.1" customHeight="1" x14ac:dyDescent="0.2">
      <c r="A16" s="12">
        <v>12</v>
      </c>
      <c r="B16" s="4" t="s">
        <v>3109</v>
      </c>
      <c r="C16" s="6" t="s">
        <v>1617</v>
      </c>
      <c r="D16" s="169">
        <v>1050</v>
      </c>
      <c r="E16" s="4" t="s">
        <v>2247</v>
      </c>
      <c r="F16" s="128" t="s">
        <v>27</v>
      </c>
      <c r="G16" s="10"/>
      <c r="I16" s="16"/>
      <c r="J16" s="16"/>
      <c r="K16" s="16"/>
      <c r="L16" s="3"/>
      <c r="M16" s="3"/>
    </row>
    <row r="17" spans="1:14" ht="59.1" customHeight="1" x14ac:dyDescent="0.2">
      <c r="A17" s="12">
        <v>13</v>
      </c>
      <c r="B17" s="4" t="s">
        <v>3109</v>
      </c>
      <c r="C17" s="6" t="s">
        <v>1617</v>
      </c>
      <c r="D17" s="169">
        <v>840</v>
      </c>
      <c r="E17" s="4" t="s">
        <v>2247</v>
      </c>
      <c r="F17" s="57" t="s">
        <v>57</v>
      </c>
      <c r="G17" s="10"/>
      <c r="I17" s="16"/>
      <c r="J17" s="16"/>
      <c r="K17" s="16"/>
      <c r="L17" s="3"/>
      <c r="M17" s="3"/>
    </row>
    <row r="18" spans="1:14" ht="59.1" customHeight="1" x14ac:dyDescent="0.2">
      <c r="A18" s="12">
        <v>14</v>
      </c>
      <c r="B18" s="4" t="s">
        <v>3109</v>
      </c>
      <c r="C18" s="6" t="s">
        <v>1617</v>
      </c>
      <c r="D18" s="169">
        <v>8820</v>
      </c>
      <c r="E18" s="4" t="s">
        <v>2247</v>
      </c>
      <c r="F18" s="57" t="s">
        <v>15</v>
      </c>
      <c r="G18" s="10"/>
      <c r="I18" s="16"/>
      <c r="J18" s="16"/>
      <c r="K18" s="16"/>
      <c r="L18" s="3"/>
      <c r="M18" s="3"/>
    </row>
    <row r="19" spans="1:14" ht="59.1" customHeight="1" x14ac:dyDescent="0.2">
      <c r="A19" s="12">
        <v>15</v>
      </c>
      <c r="B19" s="65" t="s">
        <v>3110</v>
      </c>
      <c r="C19" s="68" t="s">
        <v>1617</v>
      </c>
      <c r="D19" s="168">
        <v>1960</v>
      </c>
      <c r="E19" s="65" t="s">
        <v>2247</v>
      </c>
      <c r="F19" s="57" t="s">
        <v>270</v>
      </c>
      <c r="G19" s="10"/>
      <c r="I19" s="16"/>
      <c r="J19" s="16"/>
      <c r="K19" s="16"/>
      <c r="L19" s="3"/>
      <c r="M19" s="3"/>
    </row>
    <row r="20" spans="1:14" ht="59.1" customHeight="1" x14ac:dyDescent="0.2">
      <c r="A20" s="12">
        <v>16</v>
      </c>
      <c r="B20" s="65" t="s">
        <v>3110</v>
      </c>
      <c r="C20" s="68" t="s">
        <v>1617</v>
      </c>
      <c r="D20" s="168">
        <v>2940</v>
      </c>
      <c r="E20" s="65" t="s">
        <v>2247</v>
      </c>
      <c r="F20" s="57" t="s">
        <v>275</v>
      </c>
      <c r="G20" s="10"/>
      <c r="I20" s="16"/>
      <c r="J20" s="16"/>
      <c r="K20" s="16"/>
      <c r="L20" s="3"/>
      <c r="M20" s="3"/>
    </row>
    <row r="21" spans="1:14" ht="59.1" customHeight="1" x14ac:dyDescent="0.2">
      <c r="A21" s="12">
        <v>17</v>
      </c>
      <c r="B21" s="4" t="s">
        <v>3111</v>
      </c>
      <c r="C21" s="6" t="s">
        <v>1617</v>
      </c>
      <c r="D21" s="169">
        <v>5250</v>
      </c>
      <c r="E21" s="4" t="s">
        <v>2247</v>
      </c>
      <c r="F21" s="57" t="s">
        <v>8</v>
      </c>
      <c r="G21" s="10"/>
      <c r="I21" s="16"/>
      <c r="J21" s="16"/>
      <c r="K21" s="16"/>
      <c r="L21" s="3"/>
      <c r="M21" s="3"/>
    </row>
    <row r="22" spans="1:14" ht="59.1" customHeight="1" x14ac:dyDescent="0.2">
      <c r="A22" s="12">
        <v>18</v>
      </c>
      <c r="B22" s="4" t="s">
        <v>3111</v>
      </c>
      <c r="C22" s="6" t="s">
        <v>1617</v>
      </c>
      <c r="D22" s="169">
        <v>940</v>
      </c>
      <c r="E22" s="4" t="s">
        <v>2247</v>
      </c>
      <c r="F22" s="57" t="s">
        <v>57</v>
      </c>
      <c r="G22" s="10"/>
      <c r="I22" s="16"/>
      <c r="J22" s="16"/>
      <c r="K22" s="16"/>
      <c r="L22" s="3"/>
      <c r="M22" s="3"/>
    </row>
    <row r="23" spans="1:14" ht="59.1" customHeight="1" x14ac:dyDescent="0.2">
      <c r="A23" s="12">
        <v>19</v>
      </c>
      <c r="B23" s="4" t="s">
        <v>3111</v>
      </c>
      <c r="C23" s="6" t="s">
        <v>1617</v>
      </c>
      <c r="D23" s="115">
        <v>2210</v>
      </c>
      <c r="E23" s="4" t="s">
        <v>2247</v>
      </c>
      <c r="F23" s="57" t="s">
        <v>46</v>
      </c>
      <c r="G23" s="10"/>
      <c r="I23" s="16"/>
      <c r="J23" s="16"/>
      <c r="K23" s="16"/>
      <c r="L23" s="3"/>
      <c r="M23" s="3"/>
    </row>
    <row r="24" spans="1:14" ht="12.75" customHeight="1" x14ac:dyDescent="0.2">
      <c r="A24" s="12">
        <v>20</v>
      </c>
      <c r="B24" s="12"/>
      <c r="C24" s="8"/>
      <c r="D24" s="9"/>
      <c r="E24" s="10"/>
      <c r="F24" s="32"/>
      <c r="G24" s="35"/>
      <c r="I24" s="16"/>
      <c r="J24" s="16"/>
      <c r="K24" s="16"/>
      <c r="L24" s="3"/>
      <c r="M24" s="3"/>
    </row>
    <row r="25" spans="1:14" x14ac:dyDescent="0.2">
      <c r="A25" s="12"/>
      <c r="B25" s="12"/>
      <c r="C25" s="11" t="s">
        <v>31</v>
      </c>
      <c r="D25" s="17">
        <f>SUM(D5:D24)</f>
        <v>92407</v>
      </c>
      <c r="E25" s="9"/>
      <c r="F25" s="33"/>
      <c r="G25" s="36"/>
    </row>
    <row r="27" spans="1:14" ht="15.75" customHeight="1" x14ac:dyDescent="0.2">
      <c r="C27" s="135" t="s">
        <v>2245</v>
      </c>
      <c r="D27" s="99"/>
      <c r="E27" s="99"/>
      <c r="F27" s="99"/>
    </row>
    <row r="29" spans="1:14" ht="33.75" customHeight="1" x14ac:dyDescent="0.2">
      <c r="A29" s="217" t="s">
        <v>3150</v>
      </c>
      <c r="B29" s="217"/>
      <c r="C29" s="217"/>
      <c r="D29" s="217"/>
      <c r="E29" s="217"/>
      <c r="F29" s="217"/>
      <c r="G29" s="217"/>
    </row>
    <row r="31" spans="1:14" ht="63.75" x14ac:dyDescent="0.2">
      <c r="A31" s="13" t="s">
        <v>3</v>
      </c>
      <c r="B31" s="13" t="s">
        <v>73</v>
      </c>
      <c r="C31" s="14" t="s">
        <v>4</v>
      </c>
      <c r="D31" s="14" t="s">
        <v>13</v>
      </c>
      <c r="E31" s="13" t="s">
        <v>72</v>
      </c>
      <c r="F31" s="15" t="s">
        <v>0</v>
      </c>
      <c r="G31" s="13" t="s">
        <v>1</v>
      </c>
      <c r="I31" s="19" t="s">
        <v>37</v>
      </c>
      <c r="J31" s="19" t="s">
        <v>38</v>
      </c>
      <c r="K31" s="19" t="s">
        <v>39</v>
      </c>
      <c r="L31" s="19" t="s">
        <v>40</v>
      </c>
      <c r="M31" s="19" t="s">
        <v>41</v>
      </c>
      <c r="N31" s="30" t="s">
        <v>100</v>
      </c>
    </row>
    <row r="32" spans="1:14" ht="59.1" customHeight="1" x14ac:dyDescent="0.2">
      <c r="A32" s="63">
        <v>1</v>
      </c>
      <c r="B32" s="23" t="s">
        <v>3109</v>
      </c>
      <c r="C32" s="60" t="s">
        <v>3112</v>
      </c>
      <c r="D32" s="170">
        <v>6600</v>
      </c>
      <c r="E32" s="23" t="s">
        <v>1129</v>
      </c>
      <c r="F32" s="53" t="s">
        <v>310</v>
      </c>
      <c r="G32" s="23" t="s">
        <v>3022</v>
      </c>
      <c r="I32" s="16"/>
      <c r="J32" s="16"/>
      <c r="K32" s="16"/>
      <c r="L32" s="16"/>
      <c r="M32" s="28"/>
      <c r="N32" s="16"/>
    </row>
    <row r="33" spans="1:14" ht="59.1" customHeight="1" x14ac:dyDescent="0.2">
      <c r="A33" s="63">
        <v>2</v>
      </c>
      <c r="B33" s="23" t="s">
        <v>3113</v>
      </c>
      <c r="C33" s="60" t="s">
        <v>3114</v>
      </c>
      <c r="D33" s="170">
        <v>4700</v>
      </c>
      <c r="E33" s="23" t="s">
        <v>1129</v>
      </c>
      <c r="F33" s="53" t="s">
        <v>44</v>
      </c>
      <c r="G33" s="23" t="s">
        <v>3022</v>
      </c>
      <c r="I33" s="16"/>
      <c r="J33" s="16"/>
      <c r="K33" s="16"/>
      <c r="L33" s="16"/>
      <c r="M33" s="28"/>
      <c r="N33" s="16"/>
    </row>
    <row r="34" spans="1:14" ht="59.1" customHeight="1" x14ac:dyDescent="0.2">
      <c r="A34" s="63">
        <v>3</v>
      </c>
      <c r="B34" s="23" t="s">
        <v>3115</v>
      </c>
      <c r="C34" s="60" t="s">
        <v>3116</v>
      </c>
      <c r="D34" s="170">
        <v>5800</v>
      </c>
      <c r="E34" s="23" t="s">
        <v>1129</v>
      </c>
      <c r="F34" s="53" t="s">
        <v>268</v>
      </c>
      <c r="G34" s="23" t="s">
        <v>3022</v>
      </c>
      <c r="I34" s="16"/>
      <c r="J34" s="16"/>
      <c r="K34" s="16"/>
      <c r="L34" s="16"/>
      <c r="M34" s="28"/>
      <c r="N34" s="16"/>
    </row>
    <row r="35" spans="1:14" ht="59.1" customHeight="1" x14ac:dyDescent="0.2">
      <c r="A35" s="63">
        <v>4</v>
      </c>
      <c r="B35" s="23" t="s">
        <v>3110</v>
      </c>
      <c r="C35" s="60" t="s">
        <v>3117</v>
      </c>
      <c r="D35" s="170">
        <v>3400</v>
      </c>
      <c r="E35" s="23" t="s">
        <v>1129</v>
      </c>
      <c r="F35" s="53" t="s">
        <v>85</v>
      </c>
      <c r="G35" s="23" t="s">
        <v>3022</v>
      </c>
      <c r="I35" s="16"/>
      <c r="J35" s="16"/>
      <c r="K35" s="16"/>
      <c r="L35" s="16"/>
      <c r="M35" s="28"/>
      <c r="N35" s="16"/>
    </row>
    <row r="36" spans="1:14" ht="76.5" x14ac:dyDescent="0.2">
      <c r="A36" s="63">
        <v>5</v>
      </c>
      <c r="B36" s="23" t="s">
        <v>3110</v>
      </c>
      <c r="C36" s="60" t="s">
        <v>3118</v>
      </c>
      <c r="D36" s="170">
        <v>14380</v>
      </c>
      <c r="E36" s="23" t="s">
        <v>1129</v>
      </c>
      <c r="F36" s="53" t="s">
        <v>23</v>
      </c>
      <c r="G36" s="23" t="s">
        <v>3022</v>
      </c>
      <c r="I36" s="16"/>
      <c r="J36" s="16"/>
      <c r="K36" s="16"/>
      <c r="L36" s="16"/>
      <c r="M36" s="28"/>
      <c r="N36" s="16"/>
    </row>
    <row r="37" spans="1:14" ht="59.1" customHeight="1" x14ac:dyDescent="0.2">
      <c r="A37" s="63">
        <v>6</v>
      </c>
      <c r="B37" s="23" t="s">
        <v>3110</v>
      </c>
      <c r="C37" s="60" t="s">
        <v>3119</v>
      </c>
      <c r="D37" s="170">
        <v>4440</v>
      </c>
      <c r="E37" s="23" t="s">
        <v>1129</v>
      </c>
      <c r="F37" s="53" t="s">
        <v>11</v>
      </c>
      <c r="G37" s="23" t="s">
        <v>3022</v>
      </c>
      <c r="I37" s="16"/>
      <c r="J37" s="16"/>
      <c r="K37" s="16"/>
      <c r="L37" s="16"/>
      <c r="M37" s="28"/>
      <c r="N37" s="16"/>
    </row>
    <row r="38" spans="1:14" ht="59.1" customHeight="1" x14ac:dyDescent="0.2">
      <c r="A38" s="63">
        <v>7</v>
      </c>
      <c r="B38" s="23" t="s">
        <v>3139</v>
      </c>
      <c r="C38" s="60" t="s">
        <v>3137</v>
      </c>
      <c r="D38" s="73">
        <v>2000</v>
      </c>
      <c r="E38" s="23" t="s">
        <v>3135</v>
      </c>
      <c r="F38" s="53" t="s">
        <v>32</v>
      </c>
      <c r="G38" s="23" t="s">
        <v>3134</v>
      </c>
      <c r="I38" s="16"/>
      <c r="J38" s="16"/>
      <c r="K38" s="16"/>
      <c r="L38" s="16"/>
      <c r="M38" s="28"/>
      <c r="N38" s="16"/>
    </row>
    <row r="39" spans="1:14" ht="59.1" customHeight="1" x14ac:dyDescent="0.2">
      <c r="A39" s="63">
        <v>8</v>
      </c>
      <c r="B39" s="23" t="s">
        <v>3139</v>
      </c>
      <c r="C39" s="60" t="s">
        <v>3138</v>
      </c>
      <c r="D39" s="73">
        <v>6000</v>
      </c>
      <c r="E39" s="23" t="s">
        <v>3135</v>
      </c>
      <c r="F39" s="53" t="s">
        <v>6</v>
      </c>
      <c r="G39" s="23" t="s">
        <v>3134</v>
      </c>
      <c r="I39" s="16"/>
      <c r="J39" s="16"/>
      <c r="K39" s="16"/>
      <c r="L39" s="16"/>
      <c r="M39" s="28"/>
      <c r="N39" s="16"/>
    </row>
    <row r="40" spans="1:14" ht="59.1" customHeight="1" x14ac:dyDescent="0.2">
      <c r="A40" s="63">
        <v>9</v>
      </c>
      <c r="B40" s="120" t="s">
        <v>3144</v>
      </c>
      <c r="C40" s="60" t="s">
        <v>3140</v>
      </c>
      <c r="D40" s="73">
        <v>2000</v>
      </c>
      <c r="E40" s="23" t="s">
        <v>3135</v>
      </c>
      <c r="F40" s="53" t="s">
        <v>35</v>
      </c>
      <c r="G40" s="120" t="s">
        <v>3136</v>
      </c>
      <c r="I40" s="16"/>
      <c r="J40" s="16"/>
      <c r="K40" s="16"/>
      <c r="L40" s="16"/>
      <c r="M40" s="28"/>
      <c r="N40" s="16"/>
    </row>
    <row r="41" spans="1:14" ht="59.1" customHeight="1" x14ac:dyDescent="0.2">
      <c r="A41" s="63">
        <v>10</v>
      </c>
      <c r="B41" s="120" t="s">
        <v>3145</v>
      </c>
      <c r="C41" s="60" t="s">
        <v>3141</v>
      </c>
      <c r="D41" s="73">
        <v>2000</v>
      </c>
      <c r="E41" s="23" t="s">
        <v>3135</v>
      </c>
      <c r="F41" s="53" t="s">
        <v>23</v>
      </c>
      <c r="G41" s="120" t="s">
        <v>3136</v>
      </c>
      <c r="I41" s="136"/>
      <c r="J41" s="16"/>
      <c r="K41" s="16"/>
      <c r="L41" s="16"/>
      <c r="M41" s="16"/>
      <c r="N41" s="16"/>
    </row>
    <row r="42" spans="1:14" ht="59.1" customHeight="1" x14ac:dyDescent="0.2">
      <c r="A42" s="63">
        <v>11</v>
      </c>
      <c r="B42" s="120" t="s">
        <v>3146</v>
      </c>
      <c r="C42" s="60" t="s">
        <v>3142</v>
      </c>
      <c r="D42" s="73">
        <v>2000</v>
      </c>
      <c r="E42" s="23" t="s">
        <v>3135</v>
      </c>
      <c r="F42" s="53" t="s">
        <v>275</v>
      </c>
      <c r="G42" s="120" t="s">
        <v>3136</v>
      </c>
      <c r="I42" s="16"/>
      <c r="J42" s="16"/>
      <c r="K42" s="16"/>
      <c r="L42" s="16"/>
      <c r="M42" s="16"/>
      <c r="N42" s="16"/>
    </row>
    <row r="43" spans="1:14" ht="59.1" customHeight="1" x14ac:dyDescent="0.2">
      <c r="A43" s="63">
        <v>12</v>
      </c>
      <c r="B43" s="120" t="s">
        <v>3147</v>
      </c>
      <c r="C43" s="60" t="s">
        <v>3143</v>
      </c>
      <c r="D43" s="73">
        <v>8000</v>
      </c>
      <c r="E43" s="23" t="s">
        <v>3135</v>
      </c>
      <c r="F43" s="53" t="s">
        <v>47</v>
      </c>
      <c r="G43" s="120" t="s">
        <v>3136</v>
      </c>
      <c r="I43" s="16"/>
      <c r="J43" s="16"/>
      <c r="K43" s="16"/>
      <c r="L43" s="16"/>
      <c r="M43" s="16"/>
      <c r="N43" s="16"/>
    </row>
    <row r="44" spans="1:14" x14ac:dyDescent="0.2">
      <c r="A44" s="12">
        <v>13</v>
      </c>
      <c r="B44" s="12"/>
      <c r="C44" s="8"/>
      <c r="D44" s="9"/>
      <c r="E44" s="10"/>
      <c r="F44" s="11"/>
      <c r="G44" s="10"/>
      <c r="I44" s="16"/>
      <c r="J44" s="16"/>
      <c r="K44" s="16"/>
      <c r="L44" s="16"/>
      <c r="M44" s="16"/>
      <c r="N44" s="16"/>
    </row>
    <row r="45" spans="1:14" x14ac:dyDescent="0.2">
      <c r="A45" s="12">
        <v>14</v>
      </c>
      <c r="B45" s="12"/>
      <c r="C45" s="8"/>
      <c r="D45" s="9"/>
      <c r="E45" s="10"/>
      <c r="F45" s="11"/>
      <c r="G45" s="10"/>
      <c r="I45" s="16"/>
      <c r="J45" s="16"/>
      <c r="K45" s="16"/>
      <c r="L45" s="16"/>
      <c r="M45" s="16"/>
      <c r="N45" s="16"/>
    </row>
    <row r="46" spans="1:14" x14ac:dyDescent="0.2">
      <c r="A46" s="12">
        <v>15</v>
      </c>
      <c r="B46" s="12"/>
      <c r="C46" s="8"/>
      <c r="D46" s="9"/>
      <c r="E46" s="10"/>
      <c r="F46" s="11"/>
      <c r="G46" s="10"/>
      <c r="I46" s="16"/>
      <c r="J46" s="16"/>
      <c r="K46" s="16"/>
      <c r="L46" s="16"/>
      <c r="M46" s="16"/>
      <c r="N46" s="16"/>
    </row>
    <row r="47" spans="1:14" x14ac:dyDescent="0.2">
      <c r="A47" s="12"/>
      <c r="B47" s="12"/>
      <c r="C47" s="11" t="s">
        <v>31</v>
      </c>
      <c r="D47" s="18">
        <f>SUM(D32:D46)</f>
        <v>61320</v>
      </c>
      <c r="E47" s="9"/>
      <c r="F47" s="9"/>
      <c r="G47" s="9"/>
      <c r="I47" s="16"/>
      <c r="J47" s="16"/>
      <c r="K47" s="16"/>
      <c r="L47" s="16"/>
      <c r="M47" s="28"/>
      <c r="N47" s="16"/>
    </row>
    <row r="49" spans="3:6" x14ac:dyDescent="0.2">
      <c r="C49" s="135" t="s">
        <v>2245</v>
      </c>
      <c r="D49" s="99"/>
      <c r="E49" s="99"/>
      <c r="F49" s="99"/>
    </row>
  </sheetData>
  <mergeCells count="3">
    <mergeCell ref="C1:F1"/>
    <mergeCell ref="A2:G2"/>
    <mergeCell ref="A29:G29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0"/>
  <sheetViews>
    <sheetView topLeftCell="A7" zoomScaleNormal="100" workbookViewId="0">
      <selection activeCell="F46" sqref="F46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3074</v>
      </c>
      <c r="D1" s="215"/>
      <c r="E1" s="215"/>
      <c r="F1" s="215"/>
    </row>
    <row r="2" spans="1:14" ht="27.75" customHeight="1" x14ac:dyDescent="0.2">
      <c r="A2" s="216" t="s">
        <v>3075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3046</v>
      </c>
      <c r="C5" s="7" t="s">
        <v>3056</v>
      </c>
      <c r="D5" s="5">
        <v>1941</v>
      </c>
      <c r="E5" s="10" t="s">
        <v>2247</v>
      </c>
      <c r="F5" s="128" t="s">
        <v>27</v>
      </c>
      <c r="G5" s="10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3047</v>
      </c>
      <c r="C6" s="7" t="s">
        <v>3057</v>
      </c>
      <c r="D6" s="5">
        <v>6739</v>
      </c>
      <c r="E6" s="10" t="s">
        <v>2247</v>
      </c>
      <c r="F6" s="57" t="s">
        <v>35</v>
      </c>
      <c r="G6" s="10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3048</v>
      </c>
      <c r="C7" s="7" t="s">
        <v>3058</v>
      </c>
      <c r="D7" s="5">
        <v>1346</v>
      </c>
      <c r="E7" s="10" t="s">
        <v>2247</v>
      </c>
      <c r="F7" s="57" t="s">
        <v>17</v>
      </c>
      <c r="G7" s="10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3049</v>
      </c>
      <c r="C8" s="7" t="s">
        <v>3059</v>
      </c>
      <c r="D8" s="5">
        <v>6251</v>
      </c>
      <c r="E8" s="10" t="s">
        <v>2247</v>
      </c>
      <c r="F8" s="130" t="s">
        <v>21</v>
      </c>
      <c r="G8" s="10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3050</v>
      </c>
      <c r="C9" s="7" t="s">
        <v>3060</v>
      </c>
      <c r="D9" s="5">
        <v>3308</v>
      </c>
      <c r="E9" s="10" t="s">
        <v>2247</v>
      </c>
      <c r="F9" s="128" t="s">
        <v>69</v>
      </c>
      <c r="G9" s="10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3051</v>
      </c>
      <c r="C10" s="7" t="s">
        <v>3061</v>
      </c>
      <c r="D10" s="5">
        <v>4132</v>
      </c>
      <c r="E10" s="10" t="s">
        <v>2247</v>
      </c>
      <c r="F10" s="130" t="s">
        <v>30</v>
      </c>
      <c r="G10" s="10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3052</v>
      </c>
      <c r="C11" s="7" t="s">
        <v>3062</v>
      </c>
      <c r="D11" s="5">
        <v>1079</v>
      </c>
      <c r="E11" s="10" t="s">
        <v>2247</v>
      </c>
      <c r="F11" s="128" t="s">
        <v>27</v>
      </c>
      <c r="G11" s="10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3052</v>
      </c>
      <c r="C12" s="7" t="s">
        <v>3063</v>
      </c>
      <c r="D12" s="5">
        <v>16575</v>
      </c>
      <c r="E12" s="10" t="s">
        <v>2247</v>
      </c>
      <c r="F12" s="128" t="s">
        <v>26</v>
      </c>
      <c r="G12" s="10"/>
      <c r="I12" s="16"/>
      <c r="J12" s="16"/>
      <c r="K12" s="16"/>
      <c r="L12" s="3"/>
      <c r="M12" s="3"/>
      <c r="N12" s="25"/>
    </row>
    <row r="13" spans="1:14" ht="56.25" customHeight="1" x14ac:dyDescent="0.2">
      <c r="A13" s="12">
        <v>9</v>
      </c>
      <c r="B13" s="4" t="s">
        <v>3053</v>
      </c>
      <c r="C13" s="6" t="s">
        <v>3064</v>
      </c>
      <c r="D13" s="5">
        <v>7000</v>
      </c>
      <c r="E13" s="4" t="s">
        <v>2992</v>
      </c>
      <c r="F13" s="57" t="s">
        <v>35</v>
      </c>
      <c r="G13" s="10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3053</v>
      </c>
      <c r="C14" s="7" t="s">
        <v>3065</v>
      </c>
      <c r="D14" s="5">
        <v>4634</v>
      </c>
      <c r="E14" s="10" t="s">
        <v>2247</v>
      </c>
      <c r="F14" s="57" t="s">
        <v>35</v>
      </c>
      <c r="G14" s="10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3054</v>
      </c>
      <c r="C15" s="7" t="s">
        <v>3066</v>
      </c>
      <c r="D15" s="5">
        <v>15952</v>
      </c>
      <c r="E15" s="10" t="s">
        <v>2247</v>
      </c>
      <c r="F15" s="130" t="s">
        <v>32</v>
      </c>
      <c r="G15" s="10"/>
      <c r="I15" s="16"/>
      <c r="J15" s="16"/>
      <c r="K15" s="16"/>
      <c r="L15" s="3"/>
      <c r="M15" s="3"/>
    </row>
    <row r="16" spans="1:14" ht="42" customHeight="1" x14ac:dyDescent="0.2">
      <c r="A16" s="12">
        <v>12</v>
      </c>
      <c r="B16" s="4" t="s">
        <v>3055</v>
      </c>
      <c r="C16" s="7" t="s">
        <v>3067</v>
      </c>
      <c r="D16" s="5">
        <v>2345</v>
      </c>
      <c r="E16" s="10" t="s">
        <v>2247</v>
      </c>
      <c r="F16" s="130" t="s">
        <v>7</v>
      </c>
      <c r="G16" s="10"/>
      <c r="I16" s="16"/>
      <c r="J16" s="16"/>
      <c r="K16" s="16"/>
      <c r="L16" s="3"/>
      <c r="M16" s="3"/>
    </row>
    <row r="17" spans="1:14" ht="51.95" customHeight="1" x14ac:dyDescent="0.2">
      <c r="A17" s="12">
        <v>13</v>
      </c>
      <c r="B17" s="4" t="s">
        <v>3068</v>
      </c>
      <c r="C17" s="7" t="s">
        <v>1617</v>
      </c>
      <c r="D17" s="5">
        <v>1960</v>
      </c>
      <c r="E17" s="4" t="s">
        <v>2247</v>
      </c>
      <c r="F17" s="57" t="s">
        <v>270</v>
      </c>
      <c r="G17" s="10"/>
      <c r="I17" s="16"/>
      <c r="J17" s="16"/>
      <c r="K17" s="16"/>
      <c r="L17" s="3"/>
      <c r="M17" s="3"/>
    </row>
    <row r="18" spans="1:14" ht="51.95" customHeight="1" x14ac:dyDescent="0.2">
      <c r="A18" s="12">
        <v>14</v>
      </c>
      <c r="B18" s="4" t="s">
        <v>3068</v>
      </c>
      <c r="C18" s="7" t="s">
        <v>1617</v>
      </c>
      <c r="D18" s="5">
        <v>2940</v>
      </c>
      <c r="E18" s="4" t="s">
        <v>2247</v>
      </c>
      <c r="F18" s="57" t="s">
        <v>275</v>
      </c>
      <c r="G18" s="10"/>
      <c r="I18" s="16"/>
      <c r="J18" s="16"/>
      <c r="K18" s="16"/>
      <c r="L18" s="3"/>
      <c r="M18" s="3"/>
    </row>
    <row r="19" spans="1:14" ht="12.75" customHeight="1" x14ac:dyDescent="0.2">
      <c r="A19" s="12">
        <v>15</v>
      </c>
      <c r="B19" s="12"/>
      <c r="C19" s="8"/>
      <c r="D19" s="9"/>
      <c r="E19" s="10"/>
      <c r="F19" s="38"/>
      <c r="G19" s="35"/>
      <c r="I19" s="16"/>
      <c r="J19" s="16"/>
      <c r="K19" s="16"/>
      <c r="L19" s="3"/>
      <c r="M19" s="3"/>
    </row>
    <row r="20" spans="1:14" ht="12.75" customHeight="1" x14ac:dyDescent="0.2">
      <c r="A20" s="12">
        <v>16</v>
      </c>
      <c r="B20" s="12"/>
      <c r="C20" s="8"/>
      <c r="D20" s="9"/>
      <c r="E20" s="10"/>
      <c r="F20" s="38"/>
      <c r="G20" s="35"/>
      <c r="I20" s="16"/>
      <c r="J20" s="16"/>
      <c r="K20" s="16"/>
      <c r="L20" s="3"/>
      <c r="M20" s="3"/>
    </row>
    <row r="21" spans="1:14" x14ac:dyDescent="0.2">
      <c r="A21" s="12"/>
      <c r="B21" s="12"/>
      <c r="C21" s="11" t="s">
        <v>31</v>
      </c>
      <c r="D21" s="17">
        <f>SUM(D5:D20)</f>
        <v>76202</v>
      </c>
      <c r="E21" s="9"/>
      <c r="F21" s="33"/>
      <c r="G21" s="36"/>
    </row>
    <row r="23" spans="1:14" ht="15.75" customHeight="1" x14ac:dyDescent="0.2">
      <c r="C23" s="135" t="s">
        <v>2245</v>
      </c>
      <c r="D23" s="99"/>
      <c r="E23" s="99"/>
      <c r="F23" s="99"/>
    </row>
    <row r="25" spans="1:14" ht="33.75" customHeight="1" x14ac:dyDescent="0.2">
      <c r="A25" s="217" t="s">
        <v>3076</v>
      </c>
      <c r="B25" s="217"/>
      <c r="C25" s="217"/>
      <c r="D25" s="217"/>
      <c r="E25" s="217"/>
      <c r="F25" s="217"/>
      <c r="G25" s="217"/>
    </row>
    <row r="27" spans="1:14" ht="63.75" x14ac:dyDescent="0.2">
      <c r="A27" s="13" t="s">
        <v>3</v>
      </c>
      <c r="B27" s="13" t="s">
        <v>73</v>
      </c>
      <c r="C27" s="14" t="s">
        <v>4</v>
      </c>
      <c r="D27" s="14" t="s">
        <v>13</v>
      </c>
      <c r="E27" s="13" t="s">
        <v>72</v>
      </c>
      <c r="F27" s="15" t="s">
        <v>0</v>
      </c>
      <c r="G27" s="13" t="s">
        <v>1</v>
      </c>
      <c r="I27" s="19" t="s">
        <v>37</v>
      </c>
      <c r="J27" s="19" t="s">
        <v>38</v>
      </c>
      <c r="K27" s="19" t="s">
        <v>39</v>
      </c>
      <c r="L27" s="19" t="s">
        <v>40</v>
      </c>
      <c r="M27" s="19" t="s">
        <v>41</v>
      </c>
      <c r="N27" s="30" t="s">
        <v>100</v>
      </c>
    </row>
    <row r="28" spans="1:14" ht="51" customHeight="1" x14ac:dyDescent="0.2">
      <c r="A28" s="63">
        <v>1</v>
      </c>
      <c r="B28" s="23" t="s">
        <v>3072</v>
      </c>
      <c r="C28" s="60" t="s">
        <v>3098</v>
      </c>
      <c r="D28" s="170">
        <v>4500</v>
      </c>
      <c r="E28" s="23" t="s">
        <v>1129</v>
      </c>
      <c r="F28" s="57" t="s">
        <v>44</v>
      </c>
      <c r="G28" s="23" t="s">
        <v>3022</v>
      </c>
      <c r="I28" s="16"/>
      <c r="J28" s="16"/>
      <c r="K28" s="16"/>
      <c r="L28" s="16"/>
      <c r="M28" s="28"/>
      <c r="N28" s="16"/>
    </row>
    <row r="29" spans="1:14" ht="51" customHeight="1" x14ac:dyDescent="0.2">
      <c r="A29" s="63">
        <v>2</v>
      </c>
      <c r="B29" s="23" t="s">
        <v>3072</v>
      </c>
      <c r="C29" s="60" t="s">
        <v>3099</v>
      </c>
      <c r="D29" s="170">
        <v>8800</v>
      </c>
      <c r="E29" s="23" t="s">
        <v>1129</v>
      </c>
      <c r="F29" s="128" t="s">
        <v>85</v>
      </c>
      <c r="G29" s="23" t="s">
        <v>3022</v>
      </c>
      <c r="I29" s="16"/>
      <c r="J29" s="16"/>
      <c r="K29" s="16"/>
      <c r="L29" s="16"/>
      <c r="M29" s="28"/>
      <c r="N29" s="16"/>
    </row>
    <row r="30" spans="1:14" ht="51" customHeight="1" x14ac:dyDescent="0.2">
      <c r="A30" s="63">
        <v>3</v>
      </c>
      <c r="B30" s="23" t="s">
        <v>3095</v>
      </c>
      <c r="C30" s="60" t="s">
        <v>3096</v>
      </c>
      <c r="D30" s="170">
        <v>5600</v>
      </c>
      <c r="E30" s="23" t="s">
        <v>1129</v>
      </c>
      <c r="F30" s="57" t="s">
        <v>310</v>
      </c>
      <c r="G30" s="23" t="s">
        <v>3022</v>
      </c>
      <c r="I30" s="16"/>
      <c r="J30" s="16"/>
      <c r="K30" s="16"/>
      <c r="L30" s="16"/>
      <c r="M30" s="28"/>
      <c r="N30" s="16"/>
    </row>
    <row r="31" spans="1:14" ht="51" customHeight="1" x14ac:dyDescent="0.2">
      <c r="A31" s="63">
        <v>4</v>
      </c>
      <c r="B31" s="23" t="s">
        <v>3097</v>
      </c>
      <c r="C31" s="60" t="s">
        <v>3103</v>
      </c>
      <c r="D31" s="170">
        <v>28000</v>
      </c>
      <c r="E31" s="23" t="s">
        <v>1129</v>
      </c>
      <c r="F31" s="57" t="s">
        <v>59</v>
      </c>
      <c r="G31" s="23" t="s">
        <v>3022</v>
      </c>
      <c r="I31" s="16"/>
      <c r="J31" s="16"/>
      <c r="K31" s="16"/>
      <c r="L31" s="16"/>
      <c r="M31" s="28"/>
      <c r="N31" s="16"/>
    </row>
    <row r="32" spans="1:14" ht="51" customHeight="1" x14ac:dyDescent="0.2">
      <c r="A32" s="63">
        <v>5</v>
      </c>
      <c r="B32" s="23" t="s">
        <v>3073</v>
      </c>
      <c r="C32" s="60" t="s">
        <v>3100</v>
      </c>
      <c r="D32" s="170">
        <v>4500</v>
      </c>
      <c r="E32" s="23" t="s">
        <v>1129</v>
      </c>
      <c r="F32" s="57" t="s">
        <v>23</v>
      </c>
      <c r="G32" s="23" t="s">
        <v>3022</v>
      </c>
      <c r="I32" s="16"/>
      <c r="J32" s="16"/>
      <c r="K32" s="16"/>
      <c r="L32" s="16"/>
      <c r="M32" s="28"/>
      <c r="N32" s="16"/>
    </row>
    <row r="33" spans="1:14" ht="51" x14ac:dyDescent="0.2">
      <c r="A33" s="63">
        <v>6</v>
      </c>
      <c r="B33" s="23" t="s">
        <v>3073</v>
      </c>
      <c r="C33" s="60" t="s">
        <v>3102</v>
      </c>
      <c r="D33" s="170">
        <v>10000</v>
      </c>
      <c r="E33" s="23" t="s">
        <v>1129</v>
      </c>
      <c r="F33" s="128" t="s">
        <v>11</v>
      </c>
      <c r="G33" s="23" t="s">
        <v>3022</v>
      </c>
      <c r="I33" s="16"/>
      <c r="J33" s="16"/>
      <c r="K33" s="16"/>
      <c r="L33" s="16"/>
      <c r="M33" s="28"/>
      <c r="N33" s="16"/>
    </row>
    <row r="34" spans="1:14" ht="51" x14ac:dyDescent="0.2">
      <c r="A34" s="63">
        <v>7</v>
      </c>
      <c r="B34" s="23" t="s">
        <v>3073</v>
      </c>
      <c r="C34" s="60" t="s">
        <v>3101</v>
      </c>
      <c r="D34" s="170">
        <v>10200</v>
      </c>
      <c r="E34" s="23" t="s">
        <v>1129</v>
      </c>
      <c r="F34" s="128" t="s">
        <v>85</v>
      </c>
      <c r="G34" s="23" t="s">
        <v>3022</v>
      </c>
      <c r="I34" s="16"/>
      <c r="J34" s="16"/>
      <c r="K34" s="16"/>
      <c r="L34" s="16"/>
      <c r="M34" s="28"/>
      <c r="N34" s="16"/>
    </row>
    <row r="35" spans="1:14" x14ac:dyDescent="0.2">
      <c r="A35" s="12"/>
      <c r="B35" s="12"/>
      <c r="C35" s="11" t="s">
        <v>31</v>
      </c>
      <c r="D35" s="18">
        <f>SUM(D28:D34)</f>
        <v>71600</v>
      </c>
      <c r="E35" s="9"/>
      <c r="F35" s="9"/>
      <c r="G35" s="9"/>
      <c r="I35" s="16"/>
      <c r="J35" s="16"/>
      <c r="K35" s="16"/>
      <c r="L35" s="16"/>
      <c r="M35" s="28"/>
      <c r="N35" s="16"/>
    </row>
    <row r="37" spans="1:14" x14ac:dyDescent="0.2">
      <c r="C37" s="135" t="s">
        <v>2245</v>
      </c>
      <c r="D37" s="99"/>
      <c r="E37" s="99"/>
      <c r="F37" s="99"/>
    </row>
    <row r="40" spans="1:14" x14ac:dyDescent="0.2">
      <c r="C40" s="171" t="s">
        <v>3077</v>
      </c>
      <c r="D40" s="1" t="s">
        <v>3078</v>
      </c>
      <c r="E40" s="1" t="s">
        <v>3079</v>
      </c>
    </row>
  </sheetData>
  <mergeCells count="3">
    <mergeCell ref="C1:F1"/>
    <mergeCell ref="A2:G2"/>
    <mergeCell ref="A25:G25"/>
  </mergeCells>
  <hyperlinks>
    <hyperlink ref="C40" r:id="rId1" xr:uid="{00000000-0004-0000-0E00-000000000000}"/>
  </hyperlinks>
  <pageMargins left="0.47244094488188981" right="0.47244094488188981" top="0.74803149606299213" bottom="0.74803149606299213" header="0.31496062992125984" footer="0.31496062992125984"/>
  <pageSetup paperSize="9" orientation="landscape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6"/>
  <sheetViews>
    <sheetView topLeftCell="A10" zoomScaleNormal="100" workbookViewId="0">
      <selection activeCell="A44" sqref="A44:G44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3042</v>
      </c>
      <c r="D1" s="215"/>
      <c r="E1" s="215"/>
      <c r="F1" s="215"/>
    </row>
    <row r="2" spans="1:14" ht="27.75" customHeight="1" x14ac:dyDescent="0.2">
      <c r="A2" s="216" t="s">
        <v>3043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54" customHeight="1" x14ac:dyDescent="0.2">
      <c r="A5" s="12">
        <v>1</v>
      </c>
      <c r="B5" s="4" t="s">
        <v>2988</v>
      </c>
      <c r="C5" s="6" t="s">
        <v>2996</v>
      </c>
      <c r="D5" s="5">
        <v>6560</v>
      </c>
      <c r="E5" s="10" t="s">
        <v>2247</v>
      </c>
      <c r="F5" s="130" t="s">
        <v>10</v>
      </c>
      <c r="G5" s="10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2989</v>
      </c>
      <c r="C6" s="6" t="s">
        <v>2997</v>
      </c>
      <c r="D6" s="5">
        <v>1319</v>
      </c>
      <c r="E6" s="10" t="s">
        <v>2247</v>
      </c>
      <c r="F6" s="130" t="s">
        <v>46</v>
      </c>
      <c r="G6" s="10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2990</v>
      </c>
      <c r="C7" s="6" t="s">
        <v>2998</v>
      </c>
      <c r="D7" s="5">
        <v>12815</v>
      </c>
      <c r="E7" s="10" t="s">
        <v>2247</v>
      </c>
      <c r="F7" s="57" t="s">
        <v>59</v>
      </c>
      <c r="G7" s="10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2991</v>
      </c>
      <c r="C8" s="6" t="s">
        <v>2999</v>
      </c>
      <c r="D8" s="5">
        <v>7000</v>
      </c>
      <c r="E8" s="4" t="s">
        <v>2992</v>
      </c>
      <c r="F8" s="57" t="s">
        <v>47</v>
      </c>
      <c r="G8" s="10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2993</v>
      </c>
      <c r="C9" s="6" t="s">
        <v>3000</v>
      </c>
      <c r="D9" s="5">
        <v>3523</v>
      </c>
      <c r="E9" s="10" t="s">
        <v>2247</v>
      </c>
      <c r="F9" s="128" t="s">
        <v>11</v>
      </c>
      <c r="G9" s="10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2994</v>
      </c>
      <c r="C10" s="6" t="s">
        <v>3001</v>
      </c>
      <c r="D10" s="5">
        <v>3509</v>
      </c>
      <c r="E10" s="10" t="s">
        <v>2247</v>
      </c>
      <c r="F10" s="128" t="s">
        <v>69</v>
      </c>
      <c r="G10" s="10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2995</v>
      </c>
      <c r="C11" s="6" t="s">
        <v>3002</v>
      </c>
      <c r="D11" s="5">
        <v>4480</v>
      </c>
      <c r="E11" s="10" t="s">
        <v>2247</v>
      </c>
      <c r="F11" s="128" t="s">
        <v>19</v>
      </c>
      <c r="G11" s="10"/>
      <c r="I11" s="16"/>
      <c r="J11" s="16"/>
      <c r="K11" s="16"/>
      <c r="L11" s="3"/>
      <c r="M11" s="3"/>
      <c r="N11" s="22"/>
    </row>
    <row r="12" spans="1:14" ht="51" customHeight="1" x14ac:dyDescent="0.2">
      <c r="A12" s="12">
        <v>8</v>
      </c>
      <c r="B12" s="4" t="s">
        <v>3003</v>
      </c>
      <c r="C12" s="6" t="s">
        <v>1617</v>
      </c>
      <c r="D12" s="115">
        <v>2800</v>
      </c>
      <c r="E12" s="10" t="s">
        <v>2247</v>
      </c>
      <c r="F12" s="57" t="s">
        <v>270</v>
      </c>
      <c r="G12" s="10"/>
      <c r="I12" s="16"/>
      <c r="J12" s="16"/>
      <c r="K12" s="16"/>
      <c r="L12" s="3"/>
      <c r="M12" s="3"/>
      <c r="N12" s="25"/>
    </row>
    <row r="13" spans="1:14" ht="51" customHeight="1" x14ac:dyDescent="0.2">
      <c r="A13" s="12">
        <v>9</v>
      </c>
      <c r="B13" s="4" t="s">
        <v>3004</v>
      </c>
      <c r="C13" s="6" t="s">
        <v>1617</v>
      </c>
      <c r="D13" s="168">
        <v>2100</v>
      </c>
      <c r="E13" s="10" t="s">
        <v>2247</v>
      </c>
      <c r="F13" s="88" t="s">
        <v>275</v>
      </c>
      <c r="G13" s="10"/>
      <c r="I13" s="16"/>
      <c r="J13" s="16"/>
      <c r="K13" s="16"/>
      <c r="L13" s="3"/>
      <c r="M13" s="3"/>
    </row>
    <row r="14" spans="1:14" ht="51" customHeight="1" x14ac:dyDescent="0.2">
      <c r="A14" s="12">
        <v>10</v>
      </c>
      <c r="B14" s="4" t="s">
        <v>3004</v>
      </c>
      <c r="C14" s="6" t="s">
        <v>1617</v>
      </c>
      <c r="D14" s="168">
        <v>1400</v>
      </c>
      <c r="E14" s="10" t="s">
        <v>2247</v>
      </c>
      <c r="F14" s="88" t="s">
        <v>270</v>
      </c>
      <c r="G14" s="10"/>
      <c r="I14" s="16"/>
      <c r="J14" s="16"/>
      <c r="K14" s="16"/>
      <c r="L14" s="3"/>
      <c r="M14" s="3"/>
    </row>
    <row r="15" spans="1:14" ht="51" customHeight="1" x14ac:dyDescent="0.2">
      <c r="A15" s="12">
        <v>11</v>
      </c>
      <c r="B15" s="4" t="s">
        <v>3005</v>
      </c>
      <c r="C15" s="6" t="s">
        <v>1617</v>
      </c>
      <c r="D15" s="169">
        <v>1760</v>
      </c>
      <c r="E15" s="10" t="s">
        <v>2247</v>
      </c>
      <c r="F15" s="57" t="s">
        <v>36</v>
      </c>
      <c r="G15" s="10"/>
      <c r="I15" s="16"/>
      <c r="J15" s="16"/>
      <c r="K15" s="16"/>
      <c r="L15" s="3"/>
      <c r="M15" s="3"/>
    </row>
    <row r="16" spans="1:14" ht="51" customHeight="1" x14ac:dyDescent="0.2">
      <c r="A16" s="12">
        <v>12</v>
      </c>
      <c r="B16" s="4" t="s">
        <v>3005</v>
      </c>
      <c r="C16" s="6" t="s">
        <v>1617</v>
      </c>
      <c r="D16" s="169">
        <v>3520</v>
      </c>
      <c r="E16" s="10" t="s">
        <v>2247</v>
      </c>
      <c r="F16" s="57" t="s">
        <v>8</v>
      </c>
      <c r="G16" s="10"/>
      <c r="I16" s="16"/>
      <c r="J16" s="16"/>
      <c r="K16" s="16"/>
      <c r="L16" s="3"/>
      <c r="M16" s="3"/>
    </row>
    <row r="17" spans="1:14" ht="51" customHeight="1" x14ac:dyDescent="0.2">
      <c r="A17" s="12">
        <v>13</v>
      </c>
      <c r="B17" s="4" t="s">
        <v>3005</v>
      </c>
      <c r="C17" s="6" t="s">
        <v>1617</v>
      </c>
      <c r="D17" s="169">
        <v>7920</v>
      </c>
      <c r="E17" s="10" t="s">
        <v>2247</v>
      </c>
      <c r="F17" s="57" t="s">
        <v>15</v>
      </c>
      <c r="G17" s="10"/>
      <c r="I17" s="16"/>
      <c r="J17" s="16"/>
      <c r="K17" s="16"/>
      <c r="L17" s="3"/>
      <c r="M17" s="3"/>
    </row>
    <row r="18" spans="1:14" ht="51" customHeight="1" x14ac:dyDescent="0.2">
      <c r="A18" s="12">
        <v>14</v>
      </c>
      <c r="B18" s="4" t="s">
        <v>3006</v>
      </c>
      <c r="C18" s="6" t="s">
        <v>1617</v>
      </c>
      <c r="D18" s="168">
        <v>5060</v>
      </c>
      <c r="E18" s="10" t="s">
        <v>2247</v>
      </c>
      <c r="F18" s="88" t="s">
        <v>24</v>
      </c>
      <c r="G18" s="10"/>
      <c r="I18" s="16"/>
      <c r="J18" s="16"/>
      <c r="K18" s="16"/>
      <c r="L18" s="3"/>
      <c r="M18" s="3"/>
    </row>
    <row r="19" spans="1:14" ht="51" customHeight="1" x14ac:dyDescent="0.2">
      <c r="A19" s="12">
        <v>15</v>
      </c>
      <c r="B19" s="4" t="s">
        <v>3006</v>
      </c>
      <c r="C19" s="6" t="s">
        <v>1617</v>
      </c>
      <c r="D19" s="168">
        <v>3740</v>
      </c>
      <c r="E19" s="10" t="s">
        <v>2247</v>
      </c>
      <c r="F19" s="88" t="s">
        <v>57</v>
      </c>
      <c r="G19" s="10"/>
      <c r="I19" s="16"/>
      <c r="J19" s="16"/>
      <c r="K19" s="16"/>
      <c r="L19" s="3"/>
      <c r="M19" s="3"/>
    </row>
    <row r="20" spans="1:14" ht="12.75" customHeight="1" x14ac:dyDescent="0.2">
      <c r="A20" s="12">
        <v>16</v>
      </c>
      <c r="B20" s="12"/>
      <c r="C20" s="8"/>
      <c r="D20" s="9"/>
      <c r="E20" s="10"/>
      <c r="F20" s="38"/>
      <c r="G20" s="35"/>
      <c r="I20" s="16"/>
      <c r="J20" s="16"/>
      <c r="K20" s="16"/>
      <c r="L20" s="3"/>
      <c r="M20" s="3"/>
    </row>
    <row r="21" spans="1:14" x14ac:dyDescent="0.2">
      <c r="A21" s="12"/>
      <c r="B21" s="12"/>
      <c r="C21" s="11" t="s">
        <v>31</v>
      </c>
      <c r="D21" s="17">
        <f>SUM(D5:D20)</f>
        <v>67506</v>
      </c>
      <c r="E21" s="9"/>
      <c r="F21" s="33"/>
      <c r="G21" s="36"/>
    </row>
    <row r="23" spans="1:14" ht="15.75" customHeight="1" x14ac:dyDescent="0.2">
      <c r="C23" s="135" t="s">
        <v>2245</v>
      </c>
      <c r="D23" s="99"/>
      <c r="E23" s="99"/>
      <c r="F23" s="99"/>
    </row>
    <row r="25" spans="1:14" ht="33.75" customHeight="1" x14ac:dyDescent="0.2">
      <c r="A25" s="217" t="s">
        <v>3044</v>
      </c>
      <c r="B25" s="217"/>
      <c r="C25" s="217"/>
      <c r="D25" s="217"/>
      <c r="E25" s="217"/>
      <c r="F25" s="217"/>
      <c r="G25" s="217"/>
    </row>
    <row r="27" spans="1:14" ht="63.75" x14ac:dyDescent="0.2">
      <c r="A27" s="13" t="s">
        <v>3</v>
      </c>
      <c r="B27" s="13" t="s">
        <v>73</v>
      </c>
      <c r="C27" s="14" t="s">
        <v>4</v>
      </c>
      <c r="D27" s="14" t="s">
        <v>13</v>
      </c>
      <c r="E27" s="13" t="s">
        <v>72</v>
      </c>
      <c r="F27" s="15" t="s">
        <v>0</v>
      </c>
      <c r="G27" s="13" t="s">
        <v>1</v>
      </c>
      <c r="I27" s="19" t="s">
        <v>37</v>
      </c>
      <c r="J27" s="19" t="s">
        <v>38</v>
      </c>
      <c r="K27" s="19" t="s">
        <v>39</v>
      </c>
      <c r="L27" s="19" t="s">
        <v>40</v>
      </c>
      <c r="M27" s="19" t="s">
        <v>41</v>
      </c>
      <c r="N27" s="30" t="s">
        <v>100</v>
      </c>
    </row>
    <row r="28" spans="1:14" ht="51" customHeight="1" x14ac:dyDescent="0.2">
      <c r="A28" s="63">
        <v>1</v>
      </c>
      <c r="B28" s="23" t="s">
        <v>3023</v>
      </c>
      <c r="C28" s="60" t="s">
        <v>3024</v>
      </c>
      <c r="D28" s="170">
        <v>4300</v>
      </c>
      <c r="E28" s="23" t="s">
        <v>1129</v>
      </c>
      <c r="F28" s="53" t="s">
        <v>23</v>
      </c>
      <c r="G28" s="23" t="s">
        <v>3022</v>
      </c>
      <c r="I28" s="16"/>
      <c r="J28" s="16"/>
      <c r="K28" s="16"/>
      <c r="L28" s="16"/>
      <c r="M28" s="28"/>
      <c r="N28" s="16"/>
    </row>
    <row r="29" spans="1:14" ht="51" customHeight="1" x14ac:dyDescent="0.2">
      <c r="A29" s="63">
        <v>2</v>
      </c>
      <c r="B29" s="23" t="s">
        <v>3023</v>
      </c>
      <c r="C29" s="60" t="s">
        <v>3025</v>
      </c>
      <c r="D29" s="170">
        <v>10560</v>
      </c>
      <c r="E29" s="23" t="s">
        <v>1129</v>
      </c>
      <c r="F29" s="53" t="s">
        <v>85</v>
      </c>
      <c r="G29" s="23" t="s">
        <v>3022</v>
      </c>
      <c r="I29" s="16"/>
      <c r="J29" s="16"/>
      <c r="K29" s="16"/>
      <c r="L29" s="16"/>
      <c r="M29" s="28"/>
      <c r="N29" s="16"/>
    </row>
    <row r="30" spans="1:14" ht="51" customHeight="1" x14ac:dyDescent="0.2">
      <c r="A30" s="63">
        <v>3</v>
      </c>
      <c r="B30" s="23" t="s">
        <v>3026</v>
      </c>
      <c r="C30" s="60" t="s">
        <v>3027</v>
      </c>
      <c r="D30" s="170">
        <v>2550</v>
      </c>
      <c r="E30" s="23" t="s">
        <v>1129</v>
      </c>
      <c r="F30" s="53" t="s">
        <v>42</v>
      </c>
      <c r="G30" s="23" t="s">
        <v>3022</v>
      </c>
      <c r="I30" s="16"/>
      <c r="J30" s="16"/>
      <c r="K30" s="16"/>
      <c r="L30" s="16"/>
      <c r="M30" s="28"/>
      <c r="N30" s="16"/>
    </row>
    <row r="31" spans="1:14" ht="51" customHeight="1" x14ac:dyDescent="0.2">
      <c r="A31" s="63">
        <v>4</v>
      </c>
      <c r="B31" s="23" t="s">
        <v>3026</v>
      </c>
      <c r="C31" s="60" t="s">
        <v>3028</v>
      </c>
      <c r="D31" s="170">
        <v>10550</v>
      </c>
      <c r="E31" s="23" t="s">
        <v>1129</v>
      </c>
      <c r="F31" s="53" t="s">
        <v>11</v>
      </c>
      <c r="G31" s="23" t="s">
        <v>3022</v>
      </c>
      <c r="I31" s="16"/>
      <c r="J31" s="16"/>
      <c r="K31" s="16"/>
      <c r="L31" s="16"/>
      <c r="M31" s="28"/>
      <c r="N31" s="16"/>
    </row>
    <row r="32" spans="1:14" ht="51" customHeight="1" x14ac:dyDescent="0.2">
      <c r="A32" s="63">
        <v>5</v>
      </c>
      <c r="B32" s="23" t="s">
        <v>3029</v>
      </c>
      <c r="C32" s="60" t="s">
        <v>3030</v>
      </c>
      <c r="D32" s="170">
        <v>6080</v>
      </c>
      <c r="E32" s="23" t="s">
        <v>1129</v>
      </c>
      <c r="F32" s="53" t="s">
        <v>268</v>
      </c>
      <c r="G32" s="23" t="s">
        <v>3022</v>
      </c>
      <c r="I32" s="16"/>
      <c r="J32" s="16"/>
      <c r="K32" s="16"/>
      <c r="L32" s="16"/>
      <c r="M32" s="28"/>
      <c r="N32" s="16"/>
    </row>
    <row r="33" spans="1:14" ht="51" customHeight="1" x14ac:dyDescent="0.2">
      <c r="A33" s="63">
        <v>6</v>
      </c>
      <c r="B33" s="23" t="s">
        <v>3029</v>
      </c>
      <c r="C33" s="60" t="s">
        <v>3031</v>
      </c>
      <c r="D33" s="170">
        <v>4100</v>
      </c>
      <c r="E33" s="23" t="s">
        <v>1129</v>
      </c>
      <c r="F33" s="53" t="s">
        <v>33</v>
      </c>
      <c r="G33" s="23" t="s">
        <v>3022</v>
      </c>
      <c r="I33" s="16"/>
      <c r="J33" s="16"/>
      <c r="K33" s="16"/>
      <c r="L33" s="16"/>
      <c r="M33" s="28"/>
      <c r="N33" s="16"/>
    </row>
    <row r="34" spans="1:14" ht="51" customHeight="1" x14ac:dyDescent="0.2">
      <c r="A34" s="63">
        <v>7</v>
      </c>
      <c r="B34" s="23" t="s">
        <v>3029</v>
      </c>
      <c r="C34" s="60" t="s">
        <v>3032</v>
      </c>
      <c r="D34" s="170">
        <v>5380</v>
      </c>
      <c r="E34" s="23" t="s">
        <v>1129</v>
      </c>
      <c r="F34" s="53" t="s">
        <v>310</v>
      </c>
      <c r="G34" s="23" t="s">
        <v>3022</v>
      </c>
      <c r="I34" s="16"/>
      <c r="J34" s="16"/>
      <c r="K34" s="16"/>
      <c r="L34" s="16"/>
      <c r="M34" s="28"/>
      <c r="N34" s="16"/>
    </row>
    <row r="35" spans="1:14" ht="51" customHeight="1" x14ac:dyDescent="0.2">
      <c r="A35" s="63">
        <v>8</v>
      </c>
      <c r="B35" s="23" t="s">
        <v>3029</v>
      </c>
      <c r="C35" s="60" t="s">
        <v>3033</v>
      </c>
      <c r="D35" s="170">
        <v>3000</v>
      </c>
      <c r="E35" s="23" t="s">
        <v>1129</v>
      </c>
      <c r="F35" s="53" t="s">
        <v>6</v>
      </c>
      <c r="G35" s="23" t="s">
        <v>3022</v>
      </c>
      <c r="I35" s="16"/>
      <c r="J35" s="16"/>
      <c r="K35" s="16"/>
      <c r="L35" s="16"/>
      <c r="M35" s="28"/>
      <c r="N35" s="16"/>
    </row>
    <row r="36" spans="1:14" ht="51" customHeight="1" x14ac:dyDescent="0.2">
      <c r="A36" s="63">
        <v>9</v>
      </c>
      <c r="B36" s="23" t="s">
        <v>3005</v>
      </c>
      <c r="C36" s="60" t="s">
        <v>3034</v>
      </c>
      <c r="D36" s="170">
        <v>12900</v>
      </c>
      <c r="E36" s="23" t="s">
        <v>1129</v>
      </c>
      <c r="F36" s="53" t="s">
        <v>19</v>
      </c>
      <c r="G36" s="23" t="s">
        <v>3022</v>
      </c>
      <c r="I36" s="16"/>
      <c r="J36" s="16"/>
      <c r="K36" s="16"/>
      <c r="L36" s="16"/>
      <c r="M36" s="28"/>
      <c r="N36" s="16"/>
    </row>
    <row r="37" spans="1:14" ht="51" customHeight="1" x14ac:dyDescent="0.2">
      <c r="A37" s="63">
        <v>10</v>
      </c>
      <c r="B37" s="23" t="s">
        <v>3005</v>
      </c>
      <c r="C37" s="60" t="s">
        <v>3035</v>
      </c>
      <c r="D37" s="170">
        <v>4700</v>
      </c>
      <c r="E37" s="23" t="s">
        <v>1129</v>
      </c>
      <c r="F37" s="53" t="s">
        <v>45</v>
      </c>
      <c r="G37" s="23" t="s">
        <v>3022</v>
      </c>
      <c r="I37" s="136"/>
      <c r="J37" s="16"/>
      <c r="K37" s="16"/>
      <c r="L37" s="16"/>
      <c r="M37" s="16"/>
      <c r="N37" s="16"/>
    </row>
    <row r="38" spans="1:14" ht="51" customHeight="1" x14ac:dyDescent="0.2">
      <c r="A38" s="63">
        <v>11</v>
      </c>
      <c r="B38" s="23" t="s">
        <v>3005</v>
      </c>
      <c r="C38" s="60" t="s">
        <v>3036</v>
      </c>
      <c r="D38" s="170">
        <v>4200</v>
      </c>
      <c r="E38" s="23" t="s">
        <v>1129</v>
      </c>
      <c r="F38" s="53" t="s">
        <v>44</v>
      </c>
      <c r="G38" s="23" t="s">
        <v>3022</v>
      </c>
      <c r="I38" s="16"/>
      <c r="J38" s="16"/>
      <c r="K38" s="16"/>
      <c r="L38" s="16"/>
      <c r="M38" s="16"/>
      <c r="N38" s="16"/>
    </row>
    <row r="39" spans="1:14" ht="51" customHeight="1" x14ac:dyDescent="0.2">
      <c r="A39" s="63">
        <v>12</v>
      </c>
      <c r="B39" s="23" t="s">
        <v>3006</v>
      </c>
      <c r="C39" s="60" t="s">
        <v>3037</v>
      </c>
      <c r="D39" s="170">
        <v>6240</v>
      </c>
      <c r="E39" s="23" t="s">
        <v>1129</v>
      </c>
      <c r="F39" s="53" t="s">
        <v>35</v>
      </c>
      <c r="G39" s="23" t="s">
        <v>3022</v>
      </c>
      <c r="I39" s="16"/>
      <c r="J39" s="16"/>
      <c r="K39" s="16"/>
      <c r="L39" s="16"/>
      <c r="M39" s="16"/>
      <c r="N39" s="16"/>
    </row>
    <row r="40" spans="1:14" ht="51" customHeight="1" x14ac:dyDescent="0.2">
      <c r="A40" s="63">
        <v>13</v>
      </c>
      <c r="B40" s="23" t="s">
        <v>3038</v>
      </c>
      <c r="C40" s="60" t="s">
        <v>3039</v>
      </c>
      <c r="D40" s="170">
        <v>4000</v>
      </c>
      <c r="E40" s="23" t="s">
        <v>1129</v>
      </c>
      <c r="F40" s="53" t="s">
        <v>23</v>
      </c>
      <c r="G40" s="23" t="s">
        <v>3022</v>
      </c>
      <c r="I40" s="16"/>
      <c r="J40" s="16"/>
      <c r="K40" s="16"/>
      <c r="L40" s="16"/>
      <c r="M40" s="16"/>
      <c r="N40" s="16"/>
    </row>
    <row r="41" spans="1:14" ht="51" customHeight="1" x14ac:dyDescent="0.2">
      <c r="A41" s="63">
        <v>14</v>
      </c>
      <c r="B41" s="23" t="s">
        <v>3040</v>
      </c>
      <c r="C41" s="60" t="s">
        <v>3041</v>
      </c>
      <c r="D41" s="170">
        <v>1200</v>
      </c>
      <c r="E41" s="23" t="s">
        <v>1129</v>
      </c>
      <c r="F41" s="53" t="s">
        <v>8</v>
      </c>
      <c r="G41" s="23" t="s">
        <v>3022</v>
      </c>
      <c r="I41" s="16"/>
      <c r="J41" s="16"/>
      <c r="K41" s="16"/>
      <c r="L41" s="16"/>
      <c r="M41" s="16"/>
      <c r="N41" s="16"/>
    </row>
    <row r="42" spans="1:14" ht="51" customHeight="1" x14ac:dyDescent="0.2">
      <c r="A42" s="63">
        <v>15</v>
      </c>
      <c r="B42" s="23" t="s">
        <v>2989</v>
      </c>
      <c r="C42" s="60" t="s">
        <v>3017</v>
      </c>
      <c r="D42" s="23">
        <v>3466</v>
      </c>
      <c r="E42" s="23" t="s">
        <v>2</v>
      </c>
      <c r="F42" s="53" t="s">
        <v>6</v>
      </c>
      <c r="G42" s="23" t="s">
        <v>3018</v>
      </c>
      <c r="I42" s="16"/>
      <c r="J42" s="16"/>
      <c r="K42" s="16"/>
      <c r="L42" s="16"/>
      <c r="M42" s="16"/>
      <c r="N42" s="16"/>
    </row>
    <row r="43" spans="1:14" ht="51" customHeight="1" x14ac:dyDescent="0.2">
      <c r="A43" s="63">
        <v>16</v>
      </c>
      <c r="B43" s="23" t="s">
        <v>3019</v>
      </c>
      <c r="C43" s="60" t="s">
        <v>3021</v>
      </c>
      <c r="D43" s="73">
        <v>2970</v>
      </c>
      <c r="E43" s="23" t="s">
        <v>1128</v>
      </c>
      <c r="F43" s="53" t="s">
        <v>42</v>
      </c>
      <c r="G43" s="23" t="s">
        <v>3020</v>
      </c>
      <c r="I43" s="16"/>
      <c r="J43" s="16"/>
      <c r="K43" s="16"/>
      <c r="L43" s="16"/>
      <c r="M43" s="16"/>
      <c r="N43" s="16"/>
    </row>
    <row r="44" spans="1:14" s="81" customFormat="1" ht="76.5" x14ac:dyDescent="0.2">
      <c r="A44" s="63">
        <v>17</v>
      </c>
      <c r="B44" s="23" t="s">
        <v>3105</v>
      </c>
      <c r="C44" s="60" t="s">
        <v>3071</v>
      </c>
      <c r="D44" s="73">
        <v>681488.58</v>
      </c>
      <c r="E44" s="23" t="s">
        <v>3069</v>
      </c>
      <c r="F44" s="53" t="s">
        <v>21</v>
      </c>
      <c r="G44" s="23" t="s">
        <v>3070</v>
      </c>
      <c r="I44" s="40"/>
      <c r="J44" s="40"/>
      <c r="K44" s="40"/>
      <c r="L44" s="40"/>
      <c r="M44" s="40"/>
      <c r="N44" s="40"/>
    </row>
    <row r="45" spans="1:14" x14ac:dyDescent="0.2">
      <c r="A45" s="12"/>
      <c r="B45" s="12"/>
      <c r="C45" s="11" t="s">
        <v>31</v>
      </c>
      <c r="D45" s="18">
        <f>SUM(D28:D44)</f>
        <v>767684.58</v>
      </c>
      <c r="E45" s="9"/>
      <c r="F45" s="9"/>
      <c r="G45" s="9"/>
      <c r="I45" s="16"/>
      <c r="J45" s="16"/>
      <c r="K45" s="16"/>
      <c r="L45" s="16"/>
      <c r="M45" s="28"/>
      <c r="N45" s="16"/>
    </row>
    <row r="47" spans="1:14" x14ac:dyDescent="0.2">
      <c r="C47" s="135" t="s">
        <v>2245</v>
      </c>
      <c r="D47" s="99"/>
      <c r="E47" s="99"/>
      <c r="F47" s="99"/>
    </row>
    <row r="49" spans="1:14" ht="33" customHeight="1" x14ac:dyDescent="0.2">
      <c r="A49" s="217" t="s">
        <v>3045</v>
      </c>
      <c r="B49" s="217"/>
      <c r="C49" s="217"/>
      <c r="D49" s="217"/>
      <c r="E49" s="217"/>
      <c r="F49" s="217"/>
      <c r="G49" s="217"/>
    </row>
    <row r="51" spans="1:14" ht="38.25" x14ac:dyDescent="0.2">
      <c r="A51" s="13" t="s">
        <v>3</v>
      </c>
      <c r="B51" s="13"/>
      <c r="C51" s="14" t="s">
        <v>4</v>
      </c>
      <c r="D51" s="14" t="s">
        <v>13</v>
      </c>
      <c r="E51" s="13" t="s">
        <v>72</v>
      </c>
      <c r="F51" s="15" t="s">
        <v>0</v>
      </c>
      <c r="G51" s="13" t="s">
        <v>1</v>
      </c>
      <c r="I51" s="19" t="s">
        <v>37</v>
      </c>
      <c r="J51" s="19" t="s">
        <v>38</v>
      </c>
      <c r="K51" s="19" t="s">
        <v>39</v>
      </c>
      <c r="L51" s="19" t="s">
        <v>40</v>
      </c>
      <c r="M51" s="19" t="s">
        <v>41</v>
      </c>
      <c r="N51" s="30" t="s">
        <v>100</v>
      </c>
    </row>
    <row r="52" spans="1:14" x14ac:dyDescent="0.2">
      <c r="A52" s="12">
        <v>1</v>
      </c>
      <c r="B52" s="12"/>
      <c r="C52" s="11"/>
      <c r="D52" s="18"/>
      <c r="E52" s="10"/>
      <c r="F52" s="11"/>
      <c r="G52" s="10"/>
      <c r="I52" s="16"/>
      <c r="J52" s="16"/>
      <c r="K52" s="16"/>
      <c r="L52" s="16"/>
      <c r="M52" s="16"/>
      <c r="N52" s="16"/>
    </row>
    <row r="53" spans="1:14" x14ac:dyDescent="0.2">
      <c r="A53" s="12">
        <v>2</v>
      </c>
      <c r="B53" s="12"/>
      <c r="C53" s="11"/>
      <c r="D53" s="18"/>
      <c r="E53" s="10"/>
      <c r="F53" s="11"/>
      <c r="G53" s="10"/>
      <c r="I53" s="3"/>
      <c r="J53" s="3"/>
      <c r="K53" s="3"/>
      <c r="L53" s="3"/>
      <c r="M53" s="3"/>
      <c r="N53" s="3"/>
    </row>
    <row r="54" spans="1:14" x14ac:dyDescent="0.2">
      <c r="A54" s="12"/>
      <c r="B54" s="12"/>
      <c r="C54" s="11" t="s">
        <v>31</v>
      </c>
      <c r="D54" s="18">
        <f>SUM(D52:D53)</f>
        <v>0</v>
      </c>
      <c r="E54" s="9"/>
      <c r="F54" s="9"/>
      <c r="G54" s="9"/>
    </row>
    <row r="56" spans="1:14" x14ac:dyDescent="0.2">
      <c r="C56" s="135" t="s">
        <v>2245</v>
      </c>
      <c r="D56" s="99"/>
      <c r="E56" s="99"/>
      <c r="F56" s="99"/>
    </row>
  </sheetData>
  <mergeCells count="4">
    <mergeCell ref="C1:F1"/>
    <mergeCell ref="A2:G2"/>
    <mergeCell ref="A25:G25"/>
    <mergeCell ref="A49:G49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8"/>
  <sheetViews>
    <sheetView topLeftCell="A13" zoomScaleNormal="100" workbookViewId="0">
      <selection activeCell="C21" sqref="C2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2980</v>
      </c>
      <c r="D1" s="215"/>
      <c r="E1" s="215"/>
      <c r="F1" s="215"/>
    </row>
    <row r="2" spans="1:14" ht="27.75" customHeight="1" x14ac:dyDescent="0.2">
      <c r="A2" s="216" t="s">
        <v>2981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2891</v>
      </c>
      <c r="C5" s="7" t="s">
        <v>2905</v>
      </c>
      <c r="D5" s="5">
        <v>3047</v>
      </c>
      <c r="E5" s="10" t="s">
        <v>2247</v>
      </c>
      <c r="F5" s="128" t="s">
        <v>57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2892</v>
      </c>
      <c r="C6" s="7" t="s">
        <v>2906</v>
      </c>
      <c r="D6" s="5">
        <v>14812</v>
      </c>
      <c r="E6" s="10" t="s">
        <v>2247</v>
      </c>
      <c r="F6" s="130" t="s">
        <v>70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2892</v>
      </c>
      <c r="C7" s="7" t="s">
        <v>2907</v>
      </c>
      <c r="D7" s="5">
        <v>49788</v>
      </c>
      <c r="E7" s="10" t="s">
        <v>2247</v>
      </c>
      <c r="F7" s="130" t="s">
        <v>22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2893</v>
      </c>
      <c r="C8" s="7" t="s">
        <v>2908</v>
      </c>
      <c r="D8" s="5">
        <v>2103</v>
      </c>
      <c r="E8" s="10" t="s">
        <v>2247</v>
      </c>
      <c r="F8" s="57" t="s">
        <v>20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2894</v>
      </c>
      <c r="C9" s="7" t="s">
        <v>2909</v>
      </c>
      <c r="D9" s="5">
        <v>14965</v>
      </c>
      <c r="E9" s="10" t="s">
        <v>2247</v>
      </c>
      <c r="F9" s="130" t="s">
        <v>21</v>
      </c>
      <c r="G9" s="35"/>
      <c r="I9" s="16"/>
      <c r="J9" s="16"/>
      <c r="K9" s="16"/>
      <c r="L9" s="3"/>
      <c r="M9" s="3"/>
      <c r="N9" s="22"/>
    </row>
    <row r="10" spans="1:14" ht="50.25" customHeight="1" x14ac:dyDescent="0.2">
      <c r="A10" s="12">
        <v>6</v>
      </c>
      <c r="B10" s="4" t="s">
        <v>2895</v>
      </c>
      <c r="C10" s="7" t="s">
        <v>2910</v>
      </c>
      <c r="D10" s="5">
        <v>19211</v>
      </c>
      <c r="E10" s="10" t="s">
        <v>2247</v>
      </c>
      <c r="F10" s="130" t="s">
        <v>30</v>
      </c>
      <c r="G10" s="35"/>
      <c r="I10" s="16"/>
      <c r="J10" s="16"/>
      <c r="K10" s="16"/>
      <c r="L10" s="3"/>
      <c r="M10" s="3"/>
      <c r="N10" s="22"/>
    </row>
    <row r="11" spans="1:14" ht="52.5" customHeight="1" x14ac:dyDescent="0.2">
      <c r="A11" s="12">
        <v>7</v>
      </c>
      <c r="B11" s="4" t="s">
        <v>2911</v>
      </c>
      <c r="C11" s="7" t="s">
        <v>2912</v>
      </c>
      <c r="D11" s="5">
        <v>14499</v>
      </c>
      <c r="E11" s="10" t="s">
        <v>2247</v>
      </c>
      <c r="F11" s="130" t="s">
        <v>5</v>
      </c>
      <c r="G11" s="35"/>
      <c r="I11" s="16"/>
      <c r="J11" s="16"/>
      <c r="K11" s="16"/>
      <c r="L11" s="3"/>
      <c r="M11" s="3"/>
      <c r="N11" s="22"/>
    </row>
    <row r="12" spans="1:14" ht="55.5" customHeight="1" x14ac:dyDescent="0.2">
      <c r="A12" s="12">
        <v>8</v>
      </c>
      <c r="B12" s="4" t="s">
        <v>2911</v>
      </c>
      <c r="C12" s="7" t="s">
        <v>2912</v>
      </c>
      <c r="D12" s="5">
        <v>8597</v>
      </c>
      <c r="E12" s="10" t="s">
        <v>2247</v>
      </c>
      <c r="F12" s="57" t="s">
        <v>20</v>
      </c>
      <c r="G12" s="35"/>
      <c r="I12" s="16"/>
      <c r="J12" s="16"/>
      <c r="K12" s="16"/>
      <c r="L12" s="3"/>
      <c r="M12" s="3"/>
      <c r="N12" s="25"/>
    </row>
    <row r="13" spans="1:14" ht="59.25" customHeight="1" x14ac:dyDescent="0.2">
      <c r="A13" s="12">
        <v>9</v>
      </c>
      <c r="B13" s="4" t="s">
        <v>2911</v>
      </c>
      <c r="C13" s="7" t="s">
        <v>2912</v>
      </c>
      <c r="D13" s="5">
        <v>11109</v>
      </c>
      <c r="E13" s="10" t="s">
        <v>2247</v>
      </c>
      <c r="F13" s="57" t="s">
        <v>16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2896</v>
      </c>
      <c r="C14" s="7" t="s">
        <v>2983</v>
      </c>
      <c r="D14" s="5">
        <v>7136</v>
      </c>
      <c r="E14" s="10" t="s">
        <v>2247</v>
      </c>
      <c r="F14" s="130" t="s">
        <v>70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2896</v>
      </c>
      <c r="C15" s="7" t="s">
        <v>2913</v>
      </c>
      <c r="D15" s="5">
        <v>4888</v>
      </c>
      <c r="E15" s="10" t="s">
        <v>2247</v>
      </c>
      <c r="F15" s="57" t="s">
        <v>20</v>
      </c>
      <c r="G15" s="35"/>
      <c r="I15" s="16"/>
      <c r="J15" s="16"/>
      <c r="K15" s="16"/>
      <c r="L15" s="3"/>
      <c r="M15" s="3"/>
    </row>
    <row r="16" spans="1:14" ht="59.25" customHeight="1" x14ac:dyDescent="0.2">
      <c r="A16" s="12">
        <v>12</v>
      </c>
      <c r="B16" s="4" t="s">
        <v>2897</v>
      </c>
      <c r="C16" s="7" t="s">
        <v>2914</v>
      </c>
      <c r="D16" s="5">
        <v>2437</v>
      </c>
      <c r="E16" s="10" t="s">
        <v>2247</v>
      </c>
      <c r="F16" s="130" t="s">
        <v>70</v>
      </c>
      <c r="G16" s="35"/>
      <c r="I16" s="16"/>
      <c r="J16" s="16"/>
      <c r="K16" s="16"/>
      <c r="L16" s="3"/>
      <c r="M16" s="3"/>
    </row>
    <row r="17" spans="1:13" ht="59.25" customHeight="1" x14ac:dyDescent="0.2">
      <c r="A17" s="12">
        <v>13</v>
      </c>
      <c r="B17" s="4" t="s">
        <v>2897</v>
      </c>
      <c r="C17" s="7" t="s">
        <v>2915</v>
      </c>
      <c r="D17" s="5">
        <v>553</v>
      </c>
      <c r="E17" s="10" t="s">
        <v>2247</v>
      </c>
      <c r="F17" s="130" t="s">
        <v>32</v>
      </c>
      <c r="G17" s="35"/>
      <c r="I17" s="16"/>
      <c r="J17" s="16"/>
      <c r="K17" s="16"/>
      <c r="L17" s="3"/>
      <c r="M17" s="3"/>
    </row>
    <row r="18" spans="1:13" ht="42" customHeight="1" x14ac:dyDescent="0.2">
      <c r="A18" s="12">
        <v>14</v>
      </c>
      <c r="B18" s="4" t="s">
        <v>2904</v>
      </c>
      <c r="C18" s="7" t="s">
        <v>2909</v>
      </c>
      <c r="D18" s="5">
        <v>1730</v>
      </c>
      <c r="E18" s="10" t="s">
        <v>2247</v>
      </c>
      <c r="F18" s="57" t="s">
        <v>20</v>
      </c>
      <c r="G18" s="35"/>
      <c r="I18" s="16"/>
      <c r="J18" s="16"/>
      <c r="K18" s="16"/>
      <c r="L18" s="3"/>
      <c r="M18" s="3"/>
    </row>
    <row r="19" spans="1:13" ht="42" customHeight="1" x14ac:dyDescent="0.2">
      <c r="A19" s="12">
        <v>15</v>
      </c>
      <c r="B19" s="4" t="s">
        <v>2898</v>
      </c>
      <c r="C19" s="7" t="s">
        <v>2916</v>
      </c>
      <c r="D19" s="5">
        <v>6428</v>
      </c>
      <c r="E19" s="10" t="s">
        <v>2247</v>
      </c>
      <c r="F19" s="57" t="s">
        <v>279</v>
      </c>
      <c r="G19" s="35"/>
      <c r="I19" s="16"/>
      <c r="J19" s="16"/>
      <c r="K19" s="16"/>
      <c r="L19" s="3"/>
      <c r="M19" s="3"/>
    </row>
    <row r="20" spans="1:13" ht="42" customHeight="1" x14ac:dyDescent="0.2">
      <c r="A20" s="12">
        <v>16</v>
      </c>
      <c r="B20" s="4" t="s">
        <v>2899</v>
      </c>
      <c r="C20" s="7" t="s">
        <v>2917</v>
      </c>
      <c r="D20" s="5">
        <v>2283</v>
      </c>
      <c r="E20" s="10" t="s">
        <v>2247</v>
      </c>
      <c r="F20" s="130" t="s">
        <v>46</v>
      </c>
      <c r="G20" s="35"/>
      <c r="I20" s="16"/>
      <c r="J20" s="16"/>
      <c r="K20" s="16"/>
      <c r="L20" s="3"/>
      <c r="M20" s="3"/>
    </row>
    <row r="21" spans="1:13" ht="42" customHeight="1" x14ac:dyDescent="0.2">
      <c r="A21" s="12">
        <v>17</v>
      </c>
      <c r="B21" s="4" t="s">
        <v>2900</v>
      </c>
      <c r="C21" s="7" t="s">
        <v>1669</v>
      </c>
      <c r="D21" s="5">
        <v>2153</v>
      </c>
      <c r="E21" s="10" t="s">
        <v>2247</v>
      </c>
      <c r="F21" s="130" t="s">
        <v>5</v>
      </c>
      <c r="G21" s="35"/>
      <c r="I21" s="16"/>
      <c r="J21" s="16"/>
      <c r="K21" s="16"/>
      <c r="L21" s="3"/>
      <c r="M21" s="3"/>
    </row>
    <row r="22" spans="1:13" ht="42" customHeight="1" x14ac:dyDescent="0.2">
      <c r="A22" s="12">
        <v>18</v>
      </c>
      <c r="B22" s="4" t="s">
        <v>2900</v>
      </c>
      <c r="C22" s="7" t="s">
        <v>2918</v>
      </c>
      <c r="D22" s="5">
        <v>22802</v>
      </c>
      <c r="E22" s="10" t="s">
        <v>2247</v>
      </c>
      <c r="F22" s="130" t="s">
        <v>5</v>
      </c>
      <c r="G22" s="35"/>
      <c r="I22" s="16"/>
      <c r="J22" s="16"/>
      <c r="K22" s="16"/>
      <c r="L22" s="3"/>
      <c r="M22" s="3"/>
    </row>
    <row r="23" spans="1:13" ht="42" customHeight="1" x14ac:dyDescent="0.2">
      <c r="A23" s="12">
        <v>19</v>
      </c>
      <c r="B23" s="4" t="s">
        <v>2901</v>
      </c>
      <c r="C23" s="7" t="s">
        <v>2919</v>
      </c>
      <c r="D23" s="5">
        <v>7596</v>
      </c>
      <c r="E23" s="10" t="s">
        <v>2247</v>
      </c>
      <c r="F23" s="140" t="s">
        <v>83</v>
      </c>
      <c r="G23" s="35"/>
      <c r="I23" s="16"/>
      <c r="J23" s="16"/>
      <c r="K23" s="16"/>
      <c r="L23" s="3"/>
      <c r="M23" s="3"/>
    </row>
    <row r="24" spans="1:13" ht="42" customHeight="1" x14ac:dyDescent="0.2">
      <c r="A24" s="12">
        <v>20</v>
      </c>
      <c r="B24" s="4" t="s">
        <v>2902</v>
      </c>
      <c r="C24" s="7" t="s">
        <v>2920</v>
      </c>
      <c r="D24" s="5">
        <v>8735</v>
      </c>
      <c r="E24" s="10" t="s">
        <v>2247</v>
      </c>
      <c r="F24" s="128" t="s">
        <v>57</v>
      </c>
      <c r="G24" s="35"/>
      <c r="I24" s="16"/>
      <c r="J24" s="16"/>
      <c r="K24" s="16"/>
      <c r="L24" s="3"/>
      <c r="M24" s="3"/>
    </row>
    <row r="25" spans="1:13" ht="42" customHeight="1" x14ac:dyDescent="0.2">
      <c r="A25" s="12">
        <v>21</v>
      </c>
      <c r="B25" s="4" t="s">
        <v>2903</v>
      </c>
      <c r="C25" s="7" t="s">
        <v>2921</v>
      </c>
      <c r="D25" s="5">
        <v>26652</v>
      </c>
      <c r="E25" s="10" t="s">
        <v>2247</v>
      </c>
      <c r="F25" s="130" t="s">
        <v>5</v>
      </c>
      <c r="G25" s="35"/>
      <c r="I25" s="16"/>
      <c r="J25" s="16"/>
      <c r="K25" s="16"/>
      <c r="L25" s="3"/>
      <c r="M25" s="3"/>
    </row>
    <row r="26" spans="1:13" ht="64.5" customHeight="1" x14ac:dyDescent="0.2">
      <c r="A26" s="12">
        <v>22</v>
      </c>
      <c r="B26" s="4" t="s">
        <v>2922</v>
      </c>
      <c r="C26" s="7" t="s">
        <v>2923</v>
      </c>
      <c r="D26" s="5">
        <v>47459</v>
      </c>
      <c r="E26" s="10" t="s">
        <v>2247</v>
      </c>
      <c r="F26" s="130" t="s">
        <v>268</v>
      </c>
      <c r="G26" s="35"/>
      <c r="I26" s="16"/>
      <c r="J26" s="16"/>
      <c r="K26" s="16"/>
      <c r="L26" s="3"/>
      <c r="M26" s="3"/>
    </row>
    <row r="27" spans="1:13" ht="57" customHeight="1" x14ac:dyDescent="0.2">
      <c r="A27" s="12">
        <v>23</v>
      </c>
      <c r="B27" s="4" t="s">
        <v>2897</v>
      </c>
      <c r="C27" s="6" t="s">
        <v>2957</v>
      </c>
      <c r="D27" s="5">
        <v>33858</v>
      </c>
      <c r="E27" s="10" t="s">
        <v>2247</v>
      </c>
      <c r="F27" s="130" t="s">
        <v>7</v>
      </c>
      <c r="G27" s="35"/>
      <c r="I27" s="16"/>
      <c r="J27" s="16"/>
      <c r="K27" s="16"/>
      <c r="L27" s="3"/>
      <c r="M27" s="3"/>
    </row>
    <row r="28" spans="1:13" ht="59.25" customHeight="1" x14ac:dyDescent="0.2">
      <c r="A28" s="12">
        <v>24</v>
      </c>
      <c r="B28" s="4" t="s">
        <v>2950</v>
      </c>
      <c r="C28" s="6" t="s">
        <v>1617</v>
      </c>
      <c r="D28" s="115">
        <v>4410</v>
      </c>
      <c r="E28" s="10" t="s">
        <v>2247</v>
      </c>
      <c r="F28" s="57" t="s">
        <v>8</v>
      </c>
      <c r="G28" s="35"/>
      <c r="I28" s="16"/>
      <c r="J28" s="16"/>
      <c r="K28" s="16"/>
      <c r="L28" s="3"/>
      <c r="M28" s="3"/>
    </row>
    <row r="29" spans="1:13" ht="56.25" customHeight="1" x14ac:dyDescent="0.2">
      <c r="A29" s="12">
        <v>25</v>
      </c>
      <c r="B29" s="4" t="s">
        <v>2950</v>
      </c>
      <c r="C29" s="6" t="s">
        <v>1617</v>
      </c>
      <c r="D29" s="115">
        <v>840</v>
      </c>
      <c r="E29" s="10" t="s">
        <v>2247</v>
      </c>
      <c r="F29" s="57" t="s">
        <v>57</v>
      </c>
      <c r="G29" s="35"/>
      <c r="I29" s="16"/>
      <c r="J29" s="16"/>
      <c r="K29" s="16"/>
      <c r="L29" s="3"/>
      <c r="M29" s="3"/>
    </row>
    <row r="30" spans="1:13" ht="51.75" customHeight="1" x14ac:dyDescent="0.2">
      <c r="A30" s="12">
        <v>26</v>
      </c>
      <c r="B30" s="4" t="s">
        <v>2950</v>
      </c>
      <c r="C30" s="6" t="s">
        <v>1617</v>
      </c>
      <c r="D30" s="115">
        <v>1050</v>
      </c>
      <c r="E30" s="10" t="s">
        <v>2247</v>
      </c>
      <c r="F30" s="57" t="s">
        <v>24</v>
      </c>
      <c r="G30" s="35"/>
      <c r="I30" s="16"/>
      <c r="J30" s="16"/>
      <c r="K30" s="16"/>
      <c r="L30" s="3"/>
      <c r="M30" s="3"/>
    </row>
    <row r="31" spans="1:13" ht="54" customHeight="1" x14ac:dyDescent="0.2">
      <c r="A31" s="12">
        <v>27</v>
      </c>
      <c r="B31" s="65" t="s">
        <v>2951</v>
      </c>
      <c r="C31" s="6" t="s">
        <v>1617</v>
      </c>
      <c r="D31" s="166">
        <v>6090</v>
      </c>
      <c r="E31" s="10" t="s">
        <v>2247</v>
      </c>
      <c r="F31" s="88" t="s">
        <v>8</v>
      </c>
      <c r="G31" s="35"/>
      <c r="I31" s="16"/>
      <c r="J31" s="16"/>
      <c r="K31" s="16"/>
      <c r="L31" s="3"/>
      <c r="M31" s="3"/>
    </row>
    <row r="32" spans="1:13" ht="57" customHeight="1" x14ac:dyDescent="0.2">
      <c r="A32" s="12">
        <v>28</v>
      </c>
      <c r="B32" s="65" t="s">
        <v>2951</v>
      </c>
      <c r="C32" s="6" t="s">
        <v>1617</v>
      </c>
      <c r="D32" s="166">
        <v>5040</v>
      </c>
      <c r="E32" s="10" t="s">
        <v>2247</v>
      </c>
      <c r="F32" s="88" t="s">
        <v>275</v>
      </c>
      <c r="G32" s="35"/>
      <c r="I32" s="16"/>
      <c r="J32" s="16"/>
      <c r="K32" s="16"/>
      <c r="L32" s="3"/>
      <c r="M32" s="3"/>
    </row>
    <row r="33" spans="1:14" ht="54.75" customHeight="1" x14ac:dyDescent="0.2">
      <c r="A33" s="12">
        <v>29</v>
      </c>
      <c r="B33" s="65" t="s">
        <v>2951</v>
      </c>
      <c r="C33" s="6" t="s">
        <v>1617</v>
      </c>
      <c r="D33" s="166">
        <v>1050</v>
      </c>
      <c r="E33" s="10" t="s">
        <v>2247</v>
      </c>
      <c r="F33" s="88" t="s">
        <v>57</v>
      </c>
      <c r="G33" s="35"/>
      <c r="I33" s="16"/>
      <c r="J33" s="16"/>
      <c r="K33" s="16"/>
      <c r="L33" s="3"/>
      <c r="M33" s="3"/>
    </row>
    <row r="34" spans="1:14" ht="57.75" customHeight="1" x14ac:dyDescent="0.2">
      <c r="A34" s="12">
        <v>30</v>
      </c>
      <c r="B34" s="65" t="s">
        <v>2951</v>
      </c>
      <c r="C34" s="6" t="s">
        <v>1617</v>
      </c>
      <c r="D34" s="166">
        <v>2520</v>
      </c>
      <c r="E34" s="10" t="s">
        <v>2247</v>
      </c>
      <c r="F34" s="88" t="s">
        <v>46</v>
      </c>
      <c r="G34" s="35"/>
      <c r="I34" s="16"/>
      <c r="J34" s="16"/>
      <c r="K34" s="16"/>
      <c r="L34" s="3"/>
      <c r="M34" s="3"/>
    </row>
    <row r="35" spans="1:14" x14ac:dyDescent="0.2">
      <c r="A35" s="12">
        <v>31</v>
      </c>
      <c r="B35" s="26"/>
      <c r="C35" s="8"/>
      <c r="D35" s="165"/>
      <c r="E35" s="10"/>
      <c r="F35" s="32"/>
      <c r="G35" s="35"/>
      <c r="I35" s="16"/>
      <c r="J35" s="16"/>
      <c r="K35" s="16"/>
      <c r="L35" s="3"/>
      <c r="M35" s="3"/>
    </row>
    <row r="36" spans="1:14" x14ac:dyDescent="0.2">
      <c r="A36" s="12">
        <v>32</v>
      </c>
      <c r="B36" s="12"/>
      <c r="C36" s="8"/>
      <c r="D36" s="9"/>
      <c r="E36" s="10"/>
      <c r="F36" s="32"/>
      <c r="G36" s="35"/>
      <c r="I36" s="16"/>
      <c r="J36" s="16"/>
      <c r="K36" s="16"/>
      <c r="L36" s="3"/>
      <c r="M36" s="3"/>
    </row>
    <row r="37" spans="1:14" x14ac:dyDescent="0.2">
      <c r="A37" s="12"/>
      <c r="B37" s="12"/>
      <c r="C37" s="11" t="s">
        <v>31</v>
      </c>
      <c r="D37" s="17">
        <f>SUM(D5:D36)</f>
        <v>333841</v>
      </c>
      <c r="E37" s="9"/>
      <c r="F37" s="33"/>
      <c r="G37" s="36"/>
    </row>
    <row r="39" spans="1:14" ht="15.75" customHeight="1" x14ac:dyDescent="0.2">
      <c r="C39" s="135" t="s">
        <v>2245</v>
      </c>
      <c r="D39" s="99"/>
      <c r="E39" s="99"/>
      <c r="F39" s="99"/>
    </row>
    <row r="40" spans="1:14" x14ac:dyDescent="0.2">
      <c r="C40" s="2"/>
    </row>
    <row r="41" spans="1:14" ht="33.75" customHeight="1" x14ac:dyDescent="0.2">
      <c r="A41" s="217" t="s">
        <v>2982</v>
      </c>
      <c r="B41" s="217"/>
      <c r="C41" s="217"/>
      <c r="D41" s="217"/>
      <c r="E41" s="217"/>
      <c r="F41" s="217"/>
      <c r="G41" s="217"/>
    </row>
    <row r="43" spans="1:14" ht="63.75" x14ac:dyDescent="0.2">
      <c r="A43" s="13" t="s">
        <v>3</v>
      </c>
      <c r="B43" s="13" t="s">
        <v>73</v>
      </c>
      <c r="C43" s="14" t="s">
        <v>4</v>
      </c>
      <c r="D43" s="14" t="s">
        <v>13</v>
      </c>
      <c r="E43" s="13" t="s">
        <v>72</v>
      </c>
      <c r="F43" s="15" t="s">
        <v>0</v>
      </c>
      <c r="G43" s="13" t="s">
        <v>1</v>
      </c>
      <c r="I43" s="19" t="s">
        <v>37</v>
      </c>
      <c r="J43" s="19" t="s">
        <v>38</v>
      </c>
      <c r="K43" s="19" t="s">
        <v>39</v>
      </c>
      <c r="L43" s="19" t="s">
        <v>40</v>
      </c>
      <c r="M43" s="19" t="s">
        <v>41</v>
      </c>
      <c r="N43" s="30" t="s">
        <v>100</v>
      </c>
    </row>
    <row r="44" spans="1:14" ht="66" customHeight="1" x14ac:dyDescent="0.2">
      <c r="A44" s="12">
        <v>1</v>
      </c>
      <c r="B44" s="23" t="s">
        <v>2958</v>
      </c>
      <c r="C44" s="60" t="s">
        <v>2960</v>
      </c>
      <c r="D44" s="73">
        <v>27000</v>
      </c>
      <c r="E44" s="23" t="s">
        <v>1129</v>
      </c>
      <c r="F44" s="53" t="s">
        <v>25</v>
      </c>
      <c r="G44" s="23" t="s">
        <v>2959</v>
      </c>
      <c r="I44" s="16"/>
      <c r="J44" s="16"/>
      <c r="K44" s="16"/>
      <c r="L44" s="16"/>
      <c r="M44" s="28"/>
      <c r="N44" s="16"/>
    </row>
    <row r="45" spans="1:14" ht="107.25" customHeight="1" x14ac:dyDescent="0.2">
      <c r="A45" s="12">
        <v>2</v>
      </c>
      <c r="B45" s="23" t="s">
        <v>2966</v>
      </c>
      <c r="C45" s="60" t="s">
        <v>2965</v>
      </c>
      <c r="D45" s="73">
        <v>17000</v>
      </c>
      <c r="E45" s="23" t="s">
        <v>1129</v>
      </c>
      <c r="F45" s="53" t="s">
        <v>70</v>
      </c>
      <c r="G45" s="23" t="s">
        <v>2961</v>
      </c>
      <c r="I45" s="16"/>
      <c r="J45" s="16"/>
      <c r="K45" s="16"/>
      <c r="L45" s="16"/>
      <c r="M45" s="28"/>
      <c r="N45" s="16"/>
    </row>
    <row r="46" spans="1:14" ht="64.5" customHeight="1" x14ac:dyDescent="0.2">
      <c r="A46" s="12">
        <v>3</v>
      </c>
      <c r="B46" s="23" t="s">
        <v>2985</v>
      </c>
      <c r="C46" s="60" t="s">
        <v>2967</v>
      </c>
      <c r="D46" s="73">
        <v>8000</v>
      </c>
      <c r="E46" s="23" t="s">
        <v>1129</v>
      </c>
      <c r="F46" s="53" t="s">
        <v>15</v>
      </c>
      <c r="G46" s="23" t="s">
        <v>2962</v>
      </c>
      <c r="I46" s="16"/>
      <c r="J46" s="16"/>
      <c r="K46" s="16"/>
      <c r="L46" s="16"/>
      <c r="M46" s="28"/>
      <c r="N46" s="16"/>
    </row>
    <row r="47" spans="1:14" ht="63" customHeight="1" x14ac:dyDescent="0.2">
      <c r="A47" s="12">
        <v>4</v>
      </c>
      <c r="B47" s="23" t="s">
        <v>2958</v>
      </c>
      <c r="C47" s="60" t="s">
        <v>2968</v>
      </c>
      <c r="D47" s="73">
        <v>12000</v>
      </c>
      <c r="E47" s="23" t="s">
        <v>1129</v>
      </c>
      <c r="F47" s="53" t="s">
        <v>19</v>
      </c>
      <c r="G47" s="23" t="s">
        <v>2963</v>
      </c>
      <c r="I47" s="16"/>
      <c r="J47" s="16"/>
      <c r="K47" s="16"/>
      <c r="L47" s="16"/>
      <c r="M47" s="28"/>
      <c r="N47" s="16"/>
    </row>
    <row r="48" spans="1:14" ht="42" customHeight="1" x14ac:dyDescent="0.2">
      <c r="A48" s="12">
        <v>5</v>
      </c>
      <c r="B48" s="23" t="s">
        <v>2901</v>
      </c>
      <c r="C48" s="60" t="s">
        <v>2969</v>
      </c>
      <c r="D48" s="73">
        <v>8000</v>
      </c>
      <c r="E48" s="23" t="s">
        <v>1129</v>
      </c>
      <c r="F48" s="53" t="s">
        <v>36</v>
      </c>
      <c r="G48" s="23" t="s">
        <v>2964</v>
      </c>
      <c r="I48" s="16"/>
      <c r="J48" s="16"/>
      <c r="K48" s="16"/>
      <c r="L48" s="16"/>
      <c r="M48" s="28"/>
      <c r="N48" s="16"/>
    </row>
    <row r="49" spans="1:14" ht="42" customHeight="1" x14ac:dyDescent="0.2">
      <c r="A49" s="12">
        <v>6</v>
      </c>
      <c r="B49" s="23" t="s">
        <v>2892</v>
      </c>
      <c r="C49" s="60" t="s">
        <v>2970</v>
      </c>
      <c r="D49" s="23">
        <v>8940.2999999999993</v>
      </c>
      <c r="E49" s="23" t="s">
        <v>2</v>
      </c>
      <c r="F49" s="53" t="s">
        <v>28</v>
      </c>
      <c r="G49" s="23" t="s">
        <v>2971</v>
      </c>
      <c r="I49" s="16"/>
      <c r="J49" s="16"/>
      <c r="K49" s="16"/>
      <c r="L49" s="16"/>
      <c r="M49" s="28"/>
      <c r="N49" s="16"/>
    </row>
    <row r="50" spans="1:14" ht="61.5" customHeight="1" x14ac:dyDescent="0.2">
      <c r="A50" s="12">
        <v>7</v>
      </c>
      <c r="B50" s="23" t="s">
        <v>2973</v>
      </c>
      <c r="C50" s="60" t="s">
        <v>2974</v>
      </c>
      <c r="D50" s="73">
        <v>29795.41</v>
      </c>
      <c r="E50" s="23" t="s">
        <v>2650</v>
      </c>
      <c r="F50" s="53" t="s">
        <v>18</v>
      </c>
      <c r="G50" s="23" t="s">
        <v>2972</v>
      </c>
      <c r="I50" s="16"/>
      <c r="J50" s="16"/>
      <c r="K50" s="16"/>
      <c r="L50" s="16"/>
      <c r="M50" s="28"/>
      <c r="N50" s="16"/>
    </row>
    <row r="51" spans="1:14" ht="84.75" customHeight="1" x14ac:dyDescent="0.2">
      <c r="A51" s="12">
        <v>8</v>
      </c>
      <c r="B51" s="23" t="s">
        <v>2976</v>
      </c>
      <c r="C51" s="60" t="s">
        <v>2654</v>
      </c>
      <c r="D51" s="73">
        <v>25100.5</v>
      </c>
      <c r="E51" s="23" t="s">
        <v>710</v>
      </c>
      <c r="F51" s="53" t="s">
        <v>42</v>
      </c>
      <c r="G51" s="23" t="s">
        <v>2975</v>
      </c>
      <c r="I51" s="16"/>
      <c r="J51" s="16"/>
      <c r="K51" s="16"/>
      <c r="L51" s="16"/>
      <c r="M51" s="28"/>
      <c r="N51" s="16"/>
    </row>
    <row r="52" spans="1:14" ht="59.25" customHeight="1" x14ac:dyDescent="0.2">
      <c r="A52" s="12">
        <v>9</v>
      </c>
      <c r="B52" s="23" t="s">
        <v>2977</v>
      </c>
      <c r="C52" s="60" t="s">
        <v>2978</v>
      </c>
      <c r="D52" s="23">
        <v>2736</v>
      </c>
      <c r="E52" s="23" t="s">
        <v>2</v>
      </c>
      <c r="F52" s="53" t="s">
        <v>7</v>
      </c>
      <c r="G52" s="23" t="s">
        <v>2979</v>
      </c>
      <c r="I52" s="16"/>
      <c r="J52" s="16"/>
      <c r="K52" s="16"/>
      <c r="L52" s="16"/>
      <c r="M52" s="28"/>
      <c r="N52" s="16"/>
    </row>
    <row r="53" spans="1:14" x14ac:dyDescent="0.2">
      <c r="A53" s="12">
        <v>10</v>
      </c>
      <c r="B53" s="12"/>
      <c r="C53" s="11"/>
      <c r="D53" s="9"/>
      <c r="E53" s="10"/>
      <c r="F53" s="11"/>
      <c r="G53" s="10"/>
      <c r="I53" s="136"/>
      <c r="J53" s="16"/>
      <c r="K53" s="16"/>
      <c r="L53" s="16"/>
      <c r="M53" s="16"/>
      <c r="N53" s="16"/>
    </row>
    <row r="54" spans="1:14" x14ac:dyDescent="0.2">
      <c r="A54" s="12">
        <v>11</v>
      </c>
      <c r="B54" s="12"/>
      <c r="C54" s="8"/>
      <c r="D54" s="9"/>
      <c r="E54" s="10"/>
      <c r="F54" s="11"/>
      <c r="G54" s="10"/>
      <c r="I54" s="16"/>
      <c r="J54" s="16"/>
      <c r="K54" s="16"/>
      <c r="L54" s="16"/>
      <c r="M54" s="16"/>
      <c r="N54" s="16"/>
    </row>
    <row r="55" spans="1:14" x14ac:dyDescent="0.2">
      <c r="A55" s="12">
        <v>12</v>
      </c>
      <c r="B55" s="12"/>
      <c r="C55" s="8"/>
      <c r="D55" s="9"/>
      <c r="E55" s="10"/>
      <c r="F55" s="11"/>
      <c r="G55" s="10"/>
      <c r="I55" s="16"/>
      <c r="J55" s="16"/>
      <c r="K55" s="16"/>
      <c r="L55" s="16"/>
      <c r="M55" s="16"/>
      <c r="N55" s="16"/>
    </row>
    <row r="56" spans="1:14" x14ac:dyDescent="0.2">
      <c r="A56" s="12"/>
      <c r="B56" s="12"/>
      <c r="C56" s="11" t="s">
        <v>31</v>
      </c>
      <c r="D56" s="18">
        <f>SUM(D44:D55)</f>
        <v>138572.21</v>
      </c>
      <c r="E56" s="9"/>
      <c r="F56" s="9"/>
      <c r="G56" s="9"/>
      <c r="I56" s="16"/>
      <c r="J56" s="16"/>
      <c r="K56" s="16"/>
      <c r="L56" s="16"/>
      <c r="M56" s="28"/>
      <c r="N56" s="16"/>
    </row>
    <row r="58" spans="1:14" x14ac:dyDescent="0.2">
      <c r="C58" s="135" t="s">
        <v>2245</v>
      </c>
      <c r="D58" s="99"/>
      <c r="E58" s="99"/>
      <c r="F58" s="99"/>
    </row>
  </sheetData>
  <mergeCells count="3">
    <mergeCell ref="C1:F1"/>
    <mergeCell ref="A2:G2"/>
    <mergeCell ref="A41:G41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0"/>
  <sheetViews>
    <sheetView zoomScaleNormal="100" workbookViewId="0">
      <selection activeCell="C13" sqref="C13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2790</v>
      </c>
      <c r="D1" s="215"/>
      <c r="E1" s="215"/>
      <c r="F1" s="215"/>
    </row>
    <row r="2" spans="1:14" ht="27.75" customHeight="1" x14ac:dyDescent="0.2">
      <c r="A2" s="216" t="s">
        <v>2791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15" t="s">
        <v>0</v>
      </c>
      <c r="G4" s="156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2793</v>
      </c>
      <c r="C5" s="7" t="s">
        <v>2762</v>
      </c>
      <c r="D5" s="5">
        <v>29822</v>
      </c>
      <c r="E5" s="10" t="s">
        <v>2247</v>
      </c>
      <c r="F5" s="130" t="s">
        <v>313</v>
      </c>
      <c r="G5" s="155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2793</v>
      </c>
      <c r="C6" s="7" t="s">
        <v>2762</v>
      </c>
      <c r="D6" s="5">
        <v>28260</v>
      </c>
      <c r="E6" s="10" t="s">
        <v>2247</v>
      </c>
      <c r="F6" s="130" t="s">
        <v>70</v>
      </c>
      <c r="G6" s="155"/>
      <c r="I6" s="16"/>
      <c r="J6" s="16"/>
      <c r="K6" s="16"/>
      <c r="L6" s="3"/>
      <c r="M6" s="3"/>
      <c r="N6" s="25"/>
    </row>
    <row r="7" spans="1:14" ht="56.25" customHeight="1" x14ac:dyDescent="0.2">
      <c r="A7" s="12">
        <v>3</v>
      </c>
      <c r="B7" s="4" t="s">
        <v>2793</v>
      </c>
      <c r="C7" s="7" t="s">
        <v>2820</v>
      </c>
      <c r="D7" s="5">
        <v>1334</v>
      </c>
      <c r="E7" s="10" t="s">
        <v>2247</v>
      </c>
      <c r="F7" s="57" t="s">
        <v>20</v>
      </c>
      <c r="G7" s="15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2793</v>
      </c>
      <c r="C8" s="7" t="s">
        <v>2821</v>
      </c>
      <c r="D8" s="5">
        <v>4094</v>
      </c>
      <c r="E8" s="10" t="s">
        <v>2247</v>
      </c>
      <c r="F8" s="130" t="s">
        <v>5</v>
      </c>
      <c r="G8" s="155"/>
      <c r="I8" s="16"/>
      <c r="J8" s="16"/>
      <c r="K8" s="16"/>
      <c r="L8" s="3"/>
      <c r="M8" s="3"/>
      <c r="N8" s="22"/>
    </row>
    <row r="9" spans="1:14" ht="56.25" customHeight="1" x14ac:dyDescent="0.2">
      <c r="A9" s="12">
        <v>5</v>
      </c>
      <c r="B9" s="4" t="s">
        <v>2794</v>
      </c>
      <c r="C9" s="6" t="s">
        <v>2797</v>
      </c>
      <c r="D9" s="5">
        <v>8681</v>
      </c>
      <c r="E9" s="10" t="s">
        <v>2247</v>
      </c>
      <c r="F9" s="130" t="s">
        <v>5</v>
      </c>
      <c r="G9" s="15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2815</v>
      </c>
      <c r="C10" s="7" t="s">
        <v>2822</v>
      </c>
      <c r="D10" s="5">
        <v>7024</v>
      </c>
      <c r="E10" s="10" t="s">
        <v>2247</v>
      </c>
      <c r="F10" s="57" t="s">
        <v>279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2816</v>
      </c>
      <c r="C11" s="7" t="s">
        <v>2823</v>
      </c>
      <c r="D11" s="5">
        <v>22189</v>
      </c>
      <c r="E11" s="10" t="s">
        <v>2247</v>
      </c>
      <c r="F11" s="130" t="s">
        <v>29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2816</v>
      </c>
      <c r="C12" s="7" t="s">
        <v>2826</v>
      </c>
      <c r="D12" s="5">
        <v>5348</v>
      </c>
      <c r="E12" s="10" t="s">
        <v>2247</v>
      </c>
      <c r="F12" s="57" t="s">
        <v>44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2795</v>
      </c>
      <c r="C13" s="7" t="s">
        <v>2762</v>
      </c>
      <c r="D13" s="5">
        <v>28974</v>
      </c>
      <c r="E13" s="10" t="s">
        <v>2247</v>
      </c>
      <c r="F13" s="128" t="s">
        <v>26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2817</v>
      </c>
      <c r="C14" s="7" t="s">
        <v>2824</v>
      </c>
      <c r="D14" s="5">
        <v>20498</v>
      </c>
      <c r="E14" s="10" t="s">
        <v>2247</v>
      </c>
      <c r="F14" s="128" t="s">
        <v>26</v>
      </c>
      <c r="G14" s="35"/>
      <c r="I14" s="16"/>
      <c r="J14" s="16"/>
      <c r="K14" s="16"/>
      <c r="L14" s="3"/>
      <c r="M14" s="3"/>
    </row>
    <row r="15" spans="1:14" ht="51" customHeight="1" x14ac:dyDescent="0.2">
      <c r="A15" s="12">
        <v>11</v>
      </c>
      <c r="B15" s="4" t="s">
        <v>2796</v>
      </c>
      <c r="C15" s="6" t="s">
        <v>2798</v>
      </c>
      <c r="D15" s="5">
        <v>1073</v>
      </c>
      <c r="E15" s="10" t="s">
        <v>2247</v>
      </c>
      <c r="F15" s="130" t="s">
        <v>268</v>
      </c>
      <c r="G15" s="35"/>
      <c r="I15" s="16"/>
      <c r="J15" s="16"/>
      <c r="K15" s="16"/>
      <c r="L15" s="3"/>
      <c r="M15" s="3"/>
    </row>
    <row r="16" spans="1:14" ht="42" customHeight="1" x14ac:dyDescent="0.2">
      <c r="A16" s="12">
        <v>12</v>
      </c>
      <c r="B16" s="4" t="s">
        <v>2818</v>
      </c>
      <c r="C16" s="6" t="s">
        <v>2825</v>
      </c>
      <c r="D16" s="5">
        <v>1730</v>
      </c>
      <c r="E16" s="10" t="s">
        <v>2247</v>
      </c>
      <c r="F16" s="130" t="s">
        <v>46</v>
      </c>
      <c r="G16" s="35"/>
      <c r="I16" s="16"/>
      <c r="J16" s="16"/>
      <c r="K16" s="16"/>
      <c r="L16" s="3"/>
      <c r="M16" s="3"/>
    </row>
    <row r="17" spans="1:13" ht="42" customHeight="1" x14ac:dyDescent="0.2">
      <c r="A17" s="12">
        <v>13</v>
      </c>
      <c r="B17" s="4" t="s">
        <v>2818</v>
      </c>
      <c r="C17" s="7" t="s">
        <v>2827</v>
      </c>
      <c r="D17" s="5">
        <v>3564</v>
      </c>
      <c r="E17" s="10" t="s">
        <v>2247</v>
      </c>
      <c r="F17" s="130" t="s">
        <v>46</v>
      </c>
      <c r="G17" s="35"/>
      <c r="I17" s="16"/>
      <c r="J17" s="16"/>
      <c r="K17" s="16"/>
      <c r="L17" s="3"/>
      <c r="M17" s="3"/>
    </row>
    <row r="18" spans="1:13" ht="42" customHeight="1" x14ac:dyDescent="0.2">
      <c r="A18" s="12">
        <v>14</v>
      </c>
      <c r="B18" s="4" t="s">
        <v>2871</v>
      </c>
      <c r="C18" s="7" t="s">
        <v>2876</v>
      </c>
      <c r="D18" s="5">
        <v>1628</v>
      </c>
      <c r="E18" s="10" t="s">
        <v>2247</v>
      </c>
      <c r="F18" s="130" t="s">
        <v>10</v>
      </c>
      <c r="G18" s="35"/>
      <c r="I18" s="16"/>
      <c r="J18" s="16"/>
      <c r="K18" s="16"/>
      <c r="L18" s="3"/>
      <c r="M18" s="3"/>
    </row>
    <row r="19" spans="1:13" ht="42" customHeight="1" x14ac:dyDescent="0.2">
      <c r="A19" s="12">
        <v>15</v>
      </c>
      <c r="B19" s="4" t="s">
        <v>2872</v>
      </c>
      <c r="C19" s="7" t="s">
        <v>2877</v>
      </c>
      <c r="D19" s="5">
        <v>39686</v>
      </c>
      <c r="E19" s="10" t="s">
        <v>2247</v>
      </c>
      <c r="F19" s="130" t="s">
        <v>5</v>
      </c>
      <c r="G19" s="35"/>
      <c r="I19" s="16"/>
      <c r="J19" s="16"/>
      <c r="K19" s="16"/>
      <c r="L19" s="3"/>
      <c r="M19" s="3"/>
    </row>
    <row r="20" spans="1:13" ht="42" customHeight="1" x14ac:dyDescent="0.2">
      <c r="A20" s="12">
        <v>16</v>
      </c>
      <c r="B20" s="4" t="s">
        <v>2819</v>
      </c>
      <c r="C20" s="7" t="s">
        <v>2828</v>
      </c>
      <c r="D20" s="5">
        <v>6966</v>
      </c>
      <c r="E20" s="10" t="s">
        <v>2247</v>
      </c>
      <c r="F20" s="130" t="s">
        <v>5</v>
      </c>
      <c r="G20" s="35"/>
      <c r="I20" s="16"/>
      <c r="J20" s="16"/>
      <c r="K20" s="16"/>
      <c r="L20" s="3"/>
      <c r="M20" s="3"/>
    </row>
    <row r="21" spans="1:13" ht="42" customHeight="1" x14ac:dyDescent="0.2">
      <c r="A21" s="12">
        <v>17</v>
      </c>
      <c r="B21" s="4" t="s">
        <v>2873</v>
      </c>
      <c r="C21" s="7" t="s">
        <v>1810</v>
      </c>
      <c r="D21" s="5">
        <v>3703</v>
      </c>
      <c r="E21" s="10" t="s">
        <v>2247</v>
      </c>
      <c r="F21" s="130" t="s">
        <v>8</v>
      </c>
      <c r="G21" s="35"/>
      <c r="I21" s="16"/>
      <c r="J21" s="16"/>
      <c r="K21" s="16"/>
      <c r="L21" s="3"/>
      <c r="M21" s="3"/>
    </row>
    <row r="22" spans="1:13" ht="42" customHeight="1" x14ac:dyDescent="0.2">
      <c r="A22" s="12">
        <v>18</v>
      </c>
      <c r="B22" s="4" t="s">
        <v>2851</v>
      </c>
      <c r="C22" s="6" t="s">
        <v>2853</v>
      </c>
      <c r="D22" s="5">
        <v>1180</v>
      </c>
      <c r="E22" s="10" t="s">
        <v>2247</v>
      </c>
      <c r="F22" s="57" t="s">
        <v>279</v>
      </c>
      <c r="G22" s="35"/>
      <c r="I22" s="16"/>
      <c r="J22" s="16"/>
      <c r="K22" s="16"/>
      <c r="L22" s="3"/>
      <c r="M22" s="3"/>
    </row>
    <row r="23" spans="1:13" ht="54" customHeight="1" x14ac:dyDescent="0.2">
      <c r="A23" s="12">
        <v>19</v>
      </c>
      <c r="B23" s="4" t="s">
        <v>2851</v>
      </c>
      <c r="C23" s="6" t="s">
        <v>2852</v>
      </c>
      <c r="D23" s="5">
        <v>5139</v>
      </c>
      <c r="E23" s="10" t="s">
        <v>2247</v>
      </c>
      <c r="F23" s="57" t="s">
        <v>279</v>
      </c>
      <c r="G23" s="35"/>
      <c r="I23" s="16"/>
      <c r="J23" s="16"/>
      <c r="K23" s="16"/>
      <c r="L23" s="3"/>
      <c r="M23" s="3"/>
    </row>
    <row r="24" spans="1:13" ht="42" customHeight="1" x14ac:dyDescent="0.2">
      <c r="A24" s="12">
        <v>20</v>
      </c>
      <c r="B24" s="4" t="s">
        <v>2874</v>
      </c>
      <c r="C24" s="7" t="s">
        <v>2878</v>
      </c>
      <c r="D24" s="5">
        <v>26706</v>
      </c>
      <c r="E24" s="10" t="s">
        <v>2247</v>
      </c>
      <c r="F24" s="57" t="s">
        <v>23</v>
      </c>
      <c r="G24" s="35"/>
      <c r="I24" s="16"/>
      <c r="J24" s="16"/>
      <c r="K24" s="16"/>
      <c r="L24" s="3"/>
      <c r="M24" s="3"/>
    </row>
    <row r="25" spans="1:13" ht="42" customHeight="1" x14ac:dyDescent="0.2">
      <c r="A25" s="12">
        <v>21</v>
      </c>
      <c r="B25" s="4" t="s">
        <v>2875</v>
      </c>
      <c r="C25" s="7" t="s">
        <v>2879</v>
      </c>
      <c r="D25" s="5">
        <v>11788</v>
      </c>
      <c r="E25" s="10" t="s">
        <v>2247</v>
      </c>
      <c r="F25" s="128" t="s">
        <v>26</v>
      </c>
      <c r="G25" s="35"/>
      <c r="I25" s="16"/>
      <c r="J25" s="16"/>
      <c r="K25" s="16"/>
      <c r="L25" s="3"/>
      <c r="M25" s="3"/>
    </row>
    <row r="26" spans="1:13" ht="12.75" customHeight="1" x14ac:dyDescent="0.2">
      <c r="A26" s="12">
        <v>22</v>
      </c>
      <c r="B26" s="12"/>
      <c r="C26" s="8"/>
      <c r="D26" s="9"/>
      <c r="E26" s="10"/>
      <c r="F26" s="32"/>
      <c r="G26" s="35"/>
      <c r="I26" s="16"/>
      <c r="J26" s="16"/>
      <c r="K26" s="16"/>
      <c r="L26" s="3"/>
      <c r="M26" s="3"/>
    </row>
    <row r="27" spans="1:13" x14ac:dyDescent="0.2">
      <c r="A27" s="12">
        <v>23</v>
      </c>
      <c r="B27" s="26"/>
      <c r="C27" s="8"/>
      <c r="D27" s="153"/>
      <c r="E27" s="10"/>
      <c r="F27" s="32"/>
      <c r="G27" s="35"/>
      <c r="I27" s="16"/>
      <c r="J27" s="16"/>
      <c r="K27" s="16"/>
      <c r="L27" s="3"/>
      <c r="M27" s="3"/>
    </row>
    <row r="28" spans="1:13" x14ac:dyDescent="0.2">
      <c r="A28" s="12"/>
      <c r="B28" s="12"/>
      <c r="C28" s="11" t="s">
        <v>31</v>
      </c>
      <c r="D28" s="17">
        <f>SUM(D5:D27)</f>
        <v>259387</v>
      </c>
      <c r="E28" s="9"/>
      <c r="F28" s="33"/>
      <c r="G28" s="36"/>
    </row>
    <row r="30" spans="1:13" ht="15.75" customHeight="1" x14ac:dyDescent="0.2">
      <c r="C30" s="135" t="s">
        <v>2245</v>
      </c>
      <c r="D30" s="99"/>
      <c r="E30" s="99"/>
      <c r="F30" s="99"/>
    </row>
    <row r="32" spans="1:13" ht="33.75" customHeight="1" x14ac:dyDescent="0.2">
      <c r="A32" s="217" t="s">
        <v>2792</v>
      </c>
      <c r="B32" s="217"/>
      <c r="C32" s="217"/>
      <c r="D32" s="217"/>
      <c r="E32" s="217"/>
      <c r="F32" s="217"/>
      <c r="G32" s="217"/>
    </row>
    <row r="34" spans="1:14" ht="63.75" x14ac:dyDescent="0.2">
      <c r="A34" s="13" t="s">
        <v>3</v>
      </c>
      <c r="B34" s="13" t="s">
        <v>73</v>
      </c>
      <c r="C34" s="14" t="s">
        <v>4</v>
      </c>
      <c r="D34" s="14" t="s">
        <v>13</v>
      </c>
      <c r="E34" s="13" t="s">
        <v>72</v>
      </c>
      <c r="F34" s="15" t="s">
        <v>0</v>
      </c>
      <c r="G34" s="13" t="s">
        <v>1</v>
      </c>
      <c r="I34" s="19" t="s">
        <v>37</v>
      </c>
      <c r="J34" s="19" t="s">
        <v>38</v>
      </c>
      <c r="K34" s="19" t="s">
        <v>39</v>
      </c>
      <c r="L34" s="19" t="s">
        <v>40</v>
      </c>
      <c r="M34" s="19" t="s">
        <v>41</v>
      </c>
      <c r="N34" s="30" t="s">
        <v>100</v>
      </c>
    </row>
    <row r="35" spans="1:14" ht="38.25" x14ac:dyDescent="0.2">
      <c r="A35" s="63">
        <v>1</v>
      </c>
      <c r="B35" s="23" t="s">
        <v>2817</v>
      </c>
      <c r="C35" s="60" t="s">
        <v>2884</v>
      </c>
      <c r="D35" s="73">
        <v>1758</v>
      </c>
      <c r="E35" s="23" t="s">
        <v>2</v>
      </c>
      <c r="F35" s="53" t="s">
        <v>14</v>
      </c>
      <c r="G35" s="23" t="s">
        <v>2883</v>
      </c>
      <c r="I35" s="16"/>
      <c r="J35" s="16"/>
      <c r="K35" s="16"/>
      <c r="L35" s="16"/>
      <c r="M35" s="28"/>
      <c r="N35" s="16"/>
    </row>
    <row r="36" spans="1:14" ht="74.25" customHeight="1" x14ac:dyDescent="0.2">
      <c r="A36" s="63">
        <v>2</v>
      </c>
      <c r="B36" s="23" t="s">
        <v>2880</v>
      </c>
      <c r="C36" s="60" t="s">
        <v>2881</v>
      </c>
      <c r="D36" s="73">
        <v>21000</v>
      </c>
      <c r="E36" s="23" t="s">
        <v>1129</v>
      </c>
      <c r="F36" s="53" t="s">
        <v>17</v>
      </c>
      <c r="G36" s="23" t="s">
        <v>2882</v>
      </c>
      <c r="I36" s="16"/>
      <c r="J36" s="16"/>
      <c r="K36" s="16"/>
      <c r="L36" s="16"/>
      <c r="M36" s="28"/>
      <c r="N36" s="16"/>
    </row>
    <row r="37" spans="1:14" x14ac:dyDescent="0.2">
      <c r="A37" s="12">
        <v>3</v>
      </c>
      <c r="B37" s="12"/>
      <c r="C37" s="11"/>
      <c r="D37" s="9"/>
      <c r="E37" s="10"/>
      <c r="F37" s="11"/>
      <c r="G37" s="10"/>
      <c r="I37" s="16"/>
      <c r="J37" s="16"/>
      <c r="K37" s="16"/>
      <c r="L37" s="16"/>
      <c r="M37" s="28"/>
      <c r="N37" s="16"/>
    </row>
    <row r="38" spans="1:14" x14ac:dyDescent="0.2">
      <c r="A38" s="12"/>
      <c r="B38" s="12"/>
      <c r="C38" s="11" t="s">
        <v>31</v>
      </c>
      <c r="D38" s="18">
        <f>SUM(D35:D37)</f>
        <v>22758</v>
      </c>
      <c r="E38" s="9"/>
      <c r="F38" s="9"/>
      <c r="G38" s="9"/>
      <c r="I38" s="16"/>
      <c r="J38" s="16"/>
      <c r="K38" s="16"/>
      <c r="L38" s="16"/>
      <c r="M38" s="28"/>
      <c r="N38" s="16"/>
    </row>
    <row r="40" spans="1:14" x14ac:dyDescent="0.2">
      <c r="C40" s="135" t="s">
        <v>2245</v>
      </c>
      <c r="D40" s="99"/>
      <c r="E40" s="99"/>
      <c r="F40" s="99"/>
    </row>
  </sheetData>
  <mergeCells count="3">
    <mergeCell ref="C1:F1"/>
    <mergeCell ref="A2:G2"/>
    <mergeCell ref="A32:G3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6"/>
  <sheetViews>
    <sheetView topLeftCell="A28" zoomScaleNormal="100" workbookViewId="0">
      <selection activeCell="C39" sqref="C39:G39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2766</v>
      </c>
      <c r="D1" s="215"/>
      <c r="E1" s="215"/>
      <c r="F1" s="215"/>
    </row>
    <row r="2" spans="1:14" ht="27.75" customHeight="1" x14ac:dyDescent="0.2">
      <c r="A2" s="216" t="s">
        <v>2767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51" customHeight="1" x14ac:dyDescent="0.2">
      <c r="A5" s="12">
        <v>1</v>
      </c>
      <c r="B5" s="4" t="s">
        <v>2729</v>
      </c>
      <c r="C5" s="7" t="s">
        <v>2745</v>
      </c>
      <c r="D5" s="5">
        <v>905</v>
      </c>
      <c r="E5" s="10" t="s">
        <v>2247</v>
      </c>
      <c r="F5" s="130" t="s">
        <v>48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2730</v>
      </c>
      <c r="C6" s="7" t="s">
        <v>2632</v>
      </c>
      <c r="D6" s="5">
        <v>1276</v>
      </c>
      <c r="E6" s="10" t="s">
        <v>2247</v>
      </c>
      <c r="F6" s="57" t="s">
        <v>47</v>
      </c>
      <c r="G6" s="35"/>
      <c r="I6" s="16"/>
      <c r="J6" s="16"/>
      <c r="K6" s="16"/>
      <c r="L6" s="3"/>
      <c r="M6" s="3"/>
      <c r="N6" s="25"/>
    </row>
    <row r="7" spans="1:14" ht="52.5" customHeight="1" x14ac:dyDescent="0.2">
      <c r="A7" s="12">
        <v>3</v>
      </c>
      <c r="B7" s="4" t="s">
        <v>2731</v>
      </c>
      <c r="C7" s="7" t="s">
        <v>2746</v>
      </c>
      <c r="D7" s="5">
        <v>1358</v>
      </c>
      <c r="E7" s="10" t="s">
        <v>2247</v>
      </c>
      <c r="F7" s="57" t="s">
        <v>17</v>
      </c>
      <c r="G7" s="35"/>
      <c r="I7" s="16"/>
      <c r="J7" s="16"/>
      <c r="K7" s="16"/>
      <c r="L7" s="3"/>
      <c r="M7" s="3"/>
      <c r="N7" s="22"/>
    </row>
    <row r="8" spans="1:14" ht="53.25" customHeight="1" x14ac:dyDescent="0.2">
      <c r="A8" s="12">
        <v>4</v>
      </c>
      <c r="B8" s="4" t="s">
        <v>2731</v>
      </c>
      <c r="C8" s="6" t="s">
        <v>2747</v>
      </c>
      <c r="D8" s="5">
        <v>2610</v>
      </c>
      <c r="E8" s="10" t="s">
        <v>2247</v>
      </c>
      <c r="F8" s="130" t="s">
        <v>9</v>
      </c>
      <c r="G8" s="35"/>
      <c r="I8" s="16"/>
      <c r="J8" s="16"/>
      <c r="K8" s="16"/>
      <c r="L8" s="3"/>
      <c r="M8" s="3"/>
      <c r="N8" s="22"/>
    </row>
    <row r="9" spans="1:14" ht="52.5" customHeight="1" x14ac:dyDescent="0.2">
      <c r="A9" s="12">
        <v>5</v>
      </c>
      <c r="B9" s="4" t="s">
        <v>2732</v>
      </c>
      <c r="C9" s="7" t="s">
        <v>2748</v>
      </c>
      <c r="D9" s="5">
        <v>1402</v>
      </c>
      <c r="E9" s="10" t="s">
        <v>2247</v>
      </c>
      <c r="F9" s="130" t="s">
        <v>48</v>
      </c>
      <c r="G9" s="35"/>
      <c r="I9" s="16"/>
      <c r="J9" s="16"/>
      <c r="K9" s="16"/>
      <c r="L9" s="3"/>
      <c r="M9" s="3"/>
      <c r="N9" s="22"/>
    </row>
    <row r="10" spans="1:14" ht="51.75" customHeight="1" x14ac:dyDescent="0.2">
      <c r="A10" s="12">
        <v>6</v>
      </c>
      <c r="B10" s="4" t="s">
        <v>2733</v>
      </c>
      <c r="C10" s="7" t="s">
        <v>2749</v>
      </c>
      <c r="D10" s="5">
        <v>3188</v>
      </c>
      <c r="E10" s="10" t="s">
        <v>2247</v>
      </c>
      <c r="F10" s="130" t="s">
        <v>7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2734</v>
      </c>
      <c r="C11" s="7" t="s">
        <v>2750</v>
      </c>
      <c r="D11" s="5">
        <v>44179</v>
      </c>
      <c r="E11" s="10" t="s">
        <v>2247</v>
      </c>
      <c r="F11" s="57" t="s">
        <v>20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2734</v>
      </c>
      <c r="C12" s="7" t="s">
        <v>2750</v>
      </c>
      <c r="D12" s="5">
        <v>33749</v>
      </c>
      <c r="E12" s="10" t="s">
        <v>2247</v>
      </c>
      <c r="F12" s="128" t="s">
        <v>27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2734</v>
      </c>
      <c r="C13" s="7" t="s">
        <v>2750</v>
      </c>
      <c r="D13" s="5">
        <v>37885</v>
      </c>
      <c r="E13" s="10" t="s">
        <v>2247</v>
      </c>
      <c r="F13" s="128" t="s">
        <v>19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2734</v>
      </c>
      <c r="C14" s="7" t="s">
        <v>2751</v>
      </c>
      <c r="D14" s="5">
        <v>5223</v>
      </c>
      <c r="E14" s="10" t="s">
        <v>2247</v>
      </c>
      <c r="F14" s="128" t="s">
        <v>36</v>
      </c>
      <c r="G14" s="35"/>
      <c r="I14" s="16"/>
      <c r="J14" s="16"/>
      <c r="K14" s="16"/>
      <c r="L14" s="3"/>
      <c r="M14" s="3"/>
    </row>
    <row r="15" spans="1:14" ht="54" customHeight="1" x14ac:dyDescent="0.2">
      <c r="A15" s="12">
        <v>11</v>
      </c>
      <c r="B15" s="4" t="s">
        <v>2735</v>
      </c>
      <c r="C15" s="7" t="s">
        <v>2752</v>
      </c>
      <c r="D15" s="5">
        <v>1949</v>
      </c>
      <c r="E15" s="10" t="s">
        <v>2247</v>
      </c>
      <c r="F15" s="128" t="s">
        <v>19</v>
      </c>
      <c r="G15" s="35"/>
      <c r="I15" s="16"/>
      <c r="J15" s="16"/>
      <c r="K15" s="16"/>
      <c r="L15" s="3"/>
      <c r="M15" s="3"/>
    </row>
    <row r="16" spans="1:14" ht="53.25" customHeight="1" x14ac:dyDescent="0.2">
      <c r="A16" s="12">
        <v>12</v>
      </c>
      <c r="B16" s="4" t="s">
        <v>2736</v>
      </c>
      <c r="C16" s="7" t="s">
        <v>2753</v>
      </c>
      <c r="D16" s="5">
        <v>2379</v>
      </c>
      <c r="E16" s="10" t="s">
        <v>2247</v>
      </c>
      <c r="F16" s="128" t="s">
        <v>27</v>
      </c>
      <c r="G16" s="35"/>
      <c r="I16" s="16"/>
      <c r="J16" s="16"/>
      <c r="K16" s="16"/>
      <c r="L16" s="3"/>
      <c r="M16" s="3"/>
    </row>
    <row r="17" spans="1:13" ht="54.75" customHeight="1" x14ac:dyDescent="0.2">
      <c r="A17" s="12">
        <v>13</v>
      </c>
      <c r="B17" s="4" t="s">
        <v>2737</v>
      </c>
      <c r="C17" s="7" t="s">
        <v>2754</v>
      </c>
      <c r="D17" s="5">
        <v>3031</v>
      </c>
      <c r="E17" s="10" t="s">
        <v>2247</v>
      </c>
      <c r="F17" s="130" t="s">
        <v>29</v>
      </c>
      <c r="G17" s="35"/>
      <c r="I17" s="16"/>
      <c r="J17" s="16"/>
      <c r="K17" s="16"/>
      <c r="L17" s="3"/>
      <c r="M17" s="3"/>
    </row>
    <row r="18" spans="1:13" ht="55.5" customHeight="1" x14ac:dyDescent="0.2">
      <c r="A18" s="12">
        <v>14</v>
      </c>
      <c r="B18" s="4" t="s">
        <v>2738</v>
      </c>
      <c r="C18" s="7" t="s">
        <v>2755</v>
      </c>
      <c r="D18" s="5">
        <v>75539</v>
      </c>
      <c r="E18" s="10" t="s">
        <v>2247</v>
      </c>
      <c r="F18" s="130" t="s">
        <v>284</v>
      </c>
      <c r="G18" s="35"/>
      <c r="I18" s="16"/>
      <c r="J18" s="16"/>
      <c r="K18" s="16"/>
      <c r="L18" s="3"/>
      <c r="M18" s="3"/>
    </row>
    <row r="19" spans="1:13" ht="54" customHeight="1" x14ac:dyDescent="0.2">
      <c r="A19" s="12">
        <v>15</v>
      </c>
      <c r="B19" s="4" t="s">
        <v>2739</v>
      </c>
      <c r="C19" s="7" t="s">
        <v>2756</v>
      </c>
      <c r="D19" s="5">
        <v>49645</v>
      </c>
      <c r="E19" s="10" t="s">
        <v>2247</v>
      </c>
      <c r="F19" s="130" t="s">
        <v>22</v>
      </c>
      <c r="G19" s="35"/>
      <c r="I19" s="16"/>
      <c r="J19" s="16"/>
      <c r="K19" s="16"/>
      <c r="L19" s="3"/>
      <c r="M19" s="3"/>
    </row>
    <row r="20" spans="1:13" ht="54.75" customHeight="1" x14ac:dyDescent="0.2">
      <c r="A20" s="12">
        <v>16</v>
      </c>
      <c r="B20" s="4" t="s">
        <v>2740</v>
      </c>
      <c r="C20" s="7" t="s">
        <v>2757</v>
      </c>
      <c r="D20" s="5">
        <v>5636</v>
      </c>
      <c r="E20" s="10" t="s">
        <v>2247</v>
      </c>
      <c r="F20" s="57" t="s">
        <v>279</v>
      </c>
      <c r="G20" s="35"/>
      <c r="I20" s="16"/>
      <c r="J20" s="16"/>
      <c r="K20" s="16"/>
      <c r="L20" s="3"/>
      <c r="M20" s="3"/>
    </row>
    <row r="21" spans="1:13" ht="57.75" customHeight="1" x14ac:dyDescent="0.2">
      <c r="A21" s="12">
        <v>17</v>
      </c>
      <c r="B21" s="4" t="s">
        <v>2741</v>
      </c>
      <c r="C21" s="7" t="s">
        <v>2758</v>
      </c>
      <c r="D21" s="5">
        <v>5591</v>
      </c>
      <c r="E21" s="10" t="s">
        <v>2247</v>
      </c>
      <c r="F21" s="57" t="s">
        <v>24</v>
      </c>
      <c r="G21" s="35"/>
      <c r="I21" s="16"/>
      <c r="J21" s="16"/>
      <c r="K21" s="16"/>
      <c r="L21" s="3"/>
      <c r="M21" s="3"/>
    </row>
    <row r="22" spans="1:13" ht="54.75" customHeight="1" x14ac:dyDescent="0.2">
      <c r="A22" s="12">
        <v>18</v>
      </c>
      <c r="B22" s="4" t="s">
        <v>2742</v>
      </c>
      <c r="C22" s="7" t="s">
        <v>2759</v>
      </c>
      <c r="D22" s="5">
        <v>547</v>
      </c>
      <c r="E22" s="10" t="s">
        <v>2247</v>
      </c>
      <c r="F22" s="130" t="s">
        <v>46</v>
      </c>
      <c r="G22" s="35"/>
      <c r="I22" s="16"/>
      <c r="J22" s="16"/>
      <c r="K22" s="16"/>
      <c r="L22" s="3"/>
      <c r="M22" s="3"/>
    </row>
    <row r="23" spans="1:13" ht="42" customHeight="1" x14ac:dyDescent="0.2">
      <c r="A23" s="12">
        <v>19</v>
      </c>
      <c r="B23" s="4" t="s">
        <v>2743</v>
      </c>
      <c r="C23" s="7" t="s">
        <v>2760</v>
      </c>
      <c r="D23" s="5">
        <v>4226</v>
      </c>
      <c r="E23" s="10" t="s">
        <v>2247</v>
      </c>
      <c r="F23" s="128" t="s">
        <v>25</v>
      </c>
      <c r="G23" s="35"/>
      <c r="I23" s="16"/>
      <c r="J23" s="16"/>
      <c r="K23" s="16"/>
      <c r="L23" s="3"/>
      <c r="M23" s="3"/>
    </row>
    <row r="24" spans="1:13" ht="42" customHeight="1" x14ac:dyDescent="0.2">
      <c r="A24" s="12">
        <v>20</v>
      </c>
      <c r="B24" s="4" t="s">
        <v>2743</v>
      </c>
      <c r="C24" s="7" t="s">
        <v>2761</v>
      </c>
      <c r="D24" s="5">
        <v>5182</v>
      </c>
      <c r="E24" s="10" t="s">
        <v>2247</v>
      </c>
      <c r="F24" s="130" t="s">
        <v>5</v>
      </c>
      <c r="G24" s="35"/>
      <c r="I24" s="16"/>
      <c r="J24" s="16"/>
      <c r="K24" s="16"/>
      <c r="L24" s="3"/>
      <c r="M24" s="3"/>
    </row>
    <row r="25" spans="1:13" ht="42" customHeight="1" x14ac:dyDescent="0.2">
      <c r="A25" s="12">
        <v>21</v>
      </c>
      <c r="B25" s="4" t="s">
        <v>2744</v>
      </c>
      <c r="C25" s="7" t="s">
        <v>2762</v>
      </c>
      <c r="D25" s="5">
        <v>13817</v>
      </c>
      <c r="E25" s="10" t="s">
        <v>2247</v>
      </c>
      <c r="F25" s="140" t="s">
        <v>273</v>
      </c>
      <c r="G25" s="35"/>
      <c r="I25" s="16"/>
      <c r="J25" s="16"/>
      <c r="K25" s="16"/>
      <c r="L25" s="3"/>
      <c r="M25" s="3"/>
    </row>
    <row r="26" spans="1:13" ht="12.75" customHeight="1" x14ac:dyDescent="0.2">
      <c r="A26" s="12">
        <v>22</v>
      </c>
      <c r="B26" s="12"/>
      <c r="C26" s="8"/>
      <c r="D26" s="9"/>
      <c r="E26" s="10"/>
      <c r="F26" s="32"/>
      <c r="G26" s="35"/>
      <c r="I26" s="16"/>
      <c r="J26" s="16"/>
      <c r="K26" s="16"/>
      <c r="L26" s="3"/>
      <c r="M26" s="3"/>
    </row>
    <row r="27" spans="1:13" x14ac:dyDescent="0.2">
      <c r="A27" s="12"/>
      <c r="B27" s="12"/>
      <c r="C27" s="11" t="s">
        <v>31</v>
      </c>
      <c r="D27" s="17">
        <f>SUM(D5:D26)</f>
        <v>299317</v>
      </c>
      <c r="E27" s="9"/>
      <c r="F27" s="33"/>
      <c r="G27" s="36"/>
    </row>
    <row r="29" spans="1:13" ht="15.75" customHeight="1" x14ac:dyDescent="0.2">
      <c r="C29" s="135" t="s">
        <v>2245</v>
      </c>
      <c r="D29" s="99"/>
      <c r="E29" s="99"/>
      <c r="F29" s="99"/>
    </row>
    <row r="31" spans="1:13" ht="33.75" customHeight="1" x14ac:dyDescent="0.2">
      <c r="A31" s="217" t="s">
        <v>2768</v>
      </c>
      <c r="B31" s="217"/>
      <c r="C31" s="217"/>
      <c r="D31" s="217"/>
      <c r="E31" s="217"/>
      <c r="F31" s="217"/>
      <c r="G31" s="217"/>
    </row>
    <row r="33" spans="1:14" ht="63.75" x14ac:dyDescent="0.2">
      <c r="A33" s="13" t="s">
        <v>3</v>
      </c>
      <c r="B33" s="13" t="s">
        <v>73</v>
      </c>
      <c r="C33" s="14" t="s">
        <v>4</v>
      </c>
      <c r="D33" s="14" t="s">
        <v>13</v>
      </c>
      <c r="E33" s="13" t="s">
        <v>72</v>
      </c>
      <c r="F33" s="15" t="s">
        <v>0</v>
      </c>
      <c r="G33" s="13" t="s">
        <v>1</v>
      </c>
      <c r="I33" s="19" t="s">
        <v>37</v>
      </c>
      <c r="J33" s="19" t="s">
        <v>38</v>
      </c>
      <c r="K33" s="19" t="s">
        <v>39</v>
      </c>
      <c r="L33" s="19" t="s">
        <v>40</v>
      </c>
      <c r="M33" s="19" t="s">
        <v>41</v>
      </c>
      <c r="N33" s="30" t="s">
        <v>100</v>
      </c>
    </row>
    <row r="34" spans="1:14" ht="51" customHeight="1" x14ac:dyDescent="0.2">
      <c r="A34" s="63">
        <v>1</v>
      </c>
      <c r="B34" s="4" t="s">
        <v>2773</v>
      </c>
      <c r="C34" s="72" t="s">
        <v>2774</v>
      </c>
      <c r="D34" s="73">
        <v>45000</v>
      </c>
      <c r="E34" s="23" t="s">
        <v>1128</v>
      </c>
      <c r="F34" s="53" t="s">
        <v>275</v>
      </c>
      <c r="G34" s="23" t="s">
        <v>2772</v>
      </c>
      <c r="I34" s="152"/>
      <c r="J34" s="16"/>
      <c r="K34" s="16"/>
      <c r="L34" s="16"/>
      <c r="M34" s="28"/>
      <c r="N34" s="16"/>
    </row>
    <row r="35" spans="1:14" ht="51" x14ac:dyDescent="0.2">
      <c r="A35" s="63">
        <v>2</v>
      </c>
      <c r="B35" s="23" t="s">
        <v>2778</v>
      </c>
      <c r="C35" s="72" t="s">
        <v>2777</v>
      </c>
      <c r="D35" s="73">
        <v>15500</v>
      </c>
      <c r="E35" s="23" t="s">
        <v>1129</v>
      </c>
      <c r="F35" s="53" t="s">
        <v>292</v>
      </c>
      <c r="G35" s="23" t="s">
        <v>2775</v>
      </c>
      <c r="I35" s="152"/>
      <c r="J35" s="16"/>
      <c r="K35" s="16"/>
      <c r="L35" s="16"/>
      <c r="M35" s="28"/>
      <c r="N35" s="16"/>
    </row>
    <row r="36" spans="1:14" ht="51" x14ac:dyDescent="0.2">
      <c r="A36" s="63">
        <v>3</v>
      </c>
      <c r="B36" s="23" t="s">
        <v>2779</v>
      </c>
      <c r="C36" s="60" t="s">
        <v>2780</v>
      </c>
      <c r="D36" s="73">
        <v>35500</v>
      </c>
      <c r="E36" s="23" t="s">
        <v>1129</v>
      </c>
      <c r="F36" s="53" t="s">
        <v>22</v>
      </c>
      <c r="G36" s="23" t="s">
        <v>2776</v>
      </c>
      <c r="I36" s="152"/>
      <c r="J36" s="16"/>
      <c r="K36" s="16"/>
      <c r="L36" s="16"/>
      <c r="M36" s="28"/>
      <c r="N36" s="16"/>
    </row>
    <row r="37" spans="1:14" ht="38.25" x14ac:dyDescent="0.2">
      <c r="A37" s="63">
        <v>4</v>
      </c>
      <c r="B37" s="23" t="s">
        <v>2781</v>
      </c>
      <c r="C37" s="60" t="s">
        <v>2782</v>
      </c>
      <c r="D37" s="73">
        <v>9500</v>
      </c>
      <c r="E37" s="23" t="s">
        <v>1129</v>
      </c>
      <c r="F37" s="53" t="s">
        <v>273</v>
      </c>
      <c r="G37" s="23" t="s">
        <v>2799</v>
      </c>
      <c r="I37" s="152"/>
      <c r="J37" s="16"/>
      <c r="K37" s="16"/>
      <c r="L37" s="16"/>
      <c r="M37" s="28"/>
      <c r="N37" s="16"/>
    </row>
    <row r="38" spans="1:14" ht="51" x14ac:dyDescent="0.2">
      <c r="A38" s="63">
        <v>5</v>
      </c>
      <c r="B38" s="23" t="s">
        <v>2742</v>
      </c>
      <c r="C38" s="60" t="s">
        <v>2783</v>
      </c>
      <c r="D38" s="73">
        <v>18000</v>
      </c>
      <c r="E38" s="23" t="s">
        <v>1129</v>
      </c>
      <c r="F38" s="53" t="s">
        <v>45</v>
      </c>
      <c r="G38" s="23" t="s">
        <v>2800</v>
      </c>
      <c r="I38" s="152"/>
      <c r="J38" s="16"/>
      <c r="K38" s="16"/>
      <c r="L38" s="16"/>
      <c r="M38" s="28"/>
      <c r="N38" s="16"/>
    </row>
    <row r="39" spans="1:14" ht="51" x14ac:dyDescent="0.2">
      <c r="A39" s="63">
        <v>6</v>
      </c>
      <c r="B39" s="23" t="s">
        <v>2787</v>
      </c>
      <c r="C39" s="60" t="s">
        <v>2786</v>
      </c>
      <c r="D39" s="73">
        <v>4043</v>
      </c>
      <c r="E39" s="23" t="s">
        <v>2</v>
      </c>
      <c r="F39" s="53" t="s">
        <v>29</v>
      </c>
      <c r="G39" s="23" t="s">
        <v>2784</v>
      </c>
      <c r="I39" s="16"/>
      <c r="J39" s="16"/>
      <c r="K39" s="16"/>
      <c r="L39" s="16"/>
      <c r="M39" s="28"/>
      <c r="N39" s="16"/>
    </row>
    <row r="40" spans="1:14" ht="51" x14ac:dyDescent="0.2">
      <c r="A40" s="63">
        <v>7</v>
      </c>
      <c r="B40" s="23" t="s">
        <v>2789</v>
      </c>
      <c r="C40" s="60" t="s">
        <v>2788</v>
      </c>
      <c r="D40" s="73">
        <v>4788</v>
      </c>
      <c r="E40" s="23" t="s">
        <v>2</v>
      </c>
      <c r="F40" s="53" t="s">
        <v>35</v>
      </c>
      <c r="G40" s="23" t="s">
        <v>2785</v>
      </c>
      <c r="I40" s="16"/>
      <c r="J40" s="16"/>
      <c r="K40" s="16"/>
      <c r="L40" s="16"/>
      <c r="M40" s="28"/>
      <c r="N40" s="16"/>
    </row>
    <row r="41" spans="1:14" x14ac:dyDescent="0.2">
      <c r="A41" s="12"/>
      <c r="B41" s="12"/>
      <c r="C41" s="21"/>
      <c r="D41" s="9"/>
      <c r="E41" s="10"/>
      <c r="F41" s="11"/>
      <c r="G41" s="10"/>
      <c r="I41" s="16"/>
      <c r="J41" s="16"/>
      <c r="K41" s="16"/>
      <c r="L41" s="16"/>
      <c r="M41" s="28"/>
      <c r="N41" s="16"/>
    </row>
    <row r="42" spans="1:14" x14ac:dyDescent="0.2">
      <c r="A42" s="12"/>
      <c r="B42" s="12"/>
      <c r="C42" s="11"/>
      <c r="D42" s="9"/>
      <c r="E42" s="10"/>
      <c r="F42" s="11"/>
      <c r="G42" s="10"/>
      <c r="I42" s="136"/>
      <c r="J42" s="16"/>
      <c r="K42" s="16"/>
      <c r="L42" s="16"/>
      <c r="M42" s="16"/>
      <c r="N42" s="16"/>
    </row>
    <row r="43" spans="1:14" x14ac:dyDescent="0.2">
      <c r="A43" s="12"/>
      <c r="B43" s="12"/>
      <c r="C43" s="11"/>
      <c r="D43" s="9"/>
      <c r="E43" s="10"/>
      <c r="F43" s="8"/>
      <c r="G43" s="10"/>
      <c r="I43" s="16"/>
      <c r="J43" s="16"/>
      <c r="K43" s="16"/>
      <c r="L43" s="16"/>
      <c r="M43" s="28"/>
      <c r="N43" s="16"/>
    </row>
    <row r="44" spans="1:14" x14ac:dyDescent="0.2">
      <c r="A44" s="12"/>
      <c r="B44" s="12"/>
      <c r="C44" s="11" t="s">
        <v>31</v>
      </c>
      <c r="D44" s="18">
        <f>SUM(D34:D43)</f>
        <v>132331</v>
      </c>
      <c r="E44" s="9"/>
      <c r="F44" s="9"/>
      <c r="G44" s="9"/>
      <c r="I44" s="16"/>
      <c r="J44" s="16"/>
      <c r="K44" s="16"/>
      <c r="L44" s="16"/>
      <c r="M44" s="28"/>
      <c r="N44" s="16"/>
    </row>
    <row r="46" spans="1:14" x14ac:dyDescent="0.2">
      <c r="C46" s="135" t="s">
        <v>2245</v>
      </c>
      <c r="D46" s="99"/>
      <c r="E46" s="99"/>
      <c r="F46" s="99"/>
    </row>
  </sheetData>
  <mergeCells count="3">
    <mergeCell ref="C1:F1"/>
    <mergeCell ref="A2:G2"/>
    <mergeCell ref="A31:G31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zoomScaleNormal="100" workbookViewId="0">
      <selection sqref="A1:D18"/>
    </sheetView>
  </sheetViews>
  <sheetFormatPr defaultRowHeight="12.75" x14ac:dyDescent="0.2"/>
  <cols>
    <col min="1" max="1" width="5.7109375" style="1" customWidth="1"/>
    <col min="2" max="2" width="10.28515625" style="1" customWidth="1"/>
    <col min="3" max="3" width="64" style="1" customWidth="1"/>
    <col min="4" max="4" width="14.5703125" style="1" customWidth="1"/>
    <col min="5" max="6" width="3.7109375" style="1" customWidth="1"/>
    <col min="7" max="7" width="4" style="1" customWidth="1"/>
    <col min="8" max="16384" width="9.140625" style="1"/>
  </cols>
  <sheetData>
    <row r="1" spans="1:7" ht="27.75" customHeight="1" x14ac:dyDescent="0.2">
      <c r="A1" s="195" t="s">
        <v>3449</v>
      </c>
      <c r="B1" s="195"/>
      <c r="C1" s="195"/>
      <c r="D1" s="195"/>
    </row>
    <row r="3" spans="1:7" ht="25.5" x14ac:dyDescent="0.2">
      <c r="A3" s="13" t="s">
        <v>3</v>
      </c>
      <c r="B3" s="13" t="s">
        <v>3437</v>
      </c>
      <c r="C3" s="14" t="s">
        <v>4</v>
      </c>
      <c r="D3" s="14" t="s">
        <v>3438</v>
      </c>
      <c r="E3" s="29"/>
      <c r="F3" s="29"/>
    </row>
    <row r="4" spans="1:7" ht="24.95" customHeight="1" x14ac:dyDescent="0.2">
      <c r="A4" s="12">
        <v>1</v>
      </c>
      <c r="B4" s="10">
        <v>2017</v>
      </c>
      <c r="C4" s="194" t="s">
        <v>3446</v>
      </c>
      <c r="D4" s="14"/>
      <c r="E4" s="29"/>
      <c r="F4" s="29"/>
    </row>
    <row r="5" spans="1:7" ht="24.95" customHeight="1" x14ac:dyDescent="0.2">
      <c r="A5" s="12">
        <v>2</v>
      </c>
      <c r="B5" s="10">
        <v>2017</v>
      </c>
      <c r="C5" s="194" t="s">
        <v>3448</v>
      </c>
      <c r="D5" s="14"/>
      <c r="E5" s="29"/>
      <c r="F5" s="29"/>
    </row>
    <row r="6" spans="1:7" ht="24.95" customHeight="1" x14ac:dyDescent="0.2">
      <c r="A6" s="12">
        <v>3</v>
      </c>
      <c r="B6" s="10">
        <v>2017</v>
      </c>
      <c r="C6" s="194" t="s">
        <v>3447</v>
      </c>
      <c r="D6" s="14"/>
      <c r="E6" s="29"/>
      <c r="F6" s="29"/>
    </row>
    <row r="7" spans="1:7" ht="24.95" customHeight="1" x14ac:dyDescent="0.2">
      <c r="A7" s="12">
        <v>4</v>
      </c>
      <c r="B7" s="10">
        <v>2018</v>
      </c>
      <c r="C7" s="194" t="s">
        <v>3446</v>
      </c>
      <c r="D7" s="14"/>
      <c r="E7" s="29"/>
      <c r="F7" s="29"/>
    </row>
    <row r="8" spans="1:7" ht="24.95" customHeight="1" x14ac:dyDescent="0.2">
      <c r="A8" s="12">
        <v>5</v>
      </c>
      <c r="B8" s="10">
        <v>2019</v>
      </c>
      <c r="C8" s="8" t="s">
        <v>3439</v>
      </c>
      <c r="D8" s="9"/>
      <c r="E8" s="3"/>
      <c r="F8" s="3"/>
    </row>
    <row r="9" spans="1:7" ht="24.95" customHeight="1" x14ac:dyDescent="0.2">
      <c r="A9" s="12">
        <v>6</v>
      </c>
      <c r="B9" s="10">
        <v>2019</v>
      </c>
      <c r="C9" s="8" t="s">
        <v>3440</v>
      </c>
      <c r="D9" s="9"/>
      <c r="E9" s="3"/>
      <c r="F9" s="3"/>
      <c r="G9" s="25"/>
    </row>
    <row r="10" spans="1:7" ht="27.75" customHeight="1" x14ac:dyDescent="0.2">
      <c r="A10" s="12">
        <v>7</v>
      </c>
      <c r="B10" s="10">
        <v>2019</v>
      </c>
      <c r="C10" s="8" t="s">
        <v>3441</v>
      </c>
      <c r="D10" s="9"/>
      <c r="E10" s="3"/>
      <c r="F10" s="3"/>
      <c r="G10" s="22"/>
    </row>
    <row r="11" spans="1:7" ht="24.95" customHeight="1" x14ac:dyDescent="0.2">
      <c r="A11" s="12">
        <v>8</v>
      </c>
      <c r="B11" s="10">
        <v>2019</v>
      </c>
      <c r="C11" s="8" t="s">
        <v>3442</v>
      </c>
      <c r="D11" s="9"/>
      <c r="E11" s="3"/>
      <c r="F11" s="3"/>
      <c r="G11" s="22"/>
    </row>
    <row r="12" spans="1:7" ht="24.95" customHeight="1" x14ac:dyDescent="0.2">
      <c r="A12" s="12">
        <v>9</v>
      </c>
      <c r="B12" s="10">
        <v>2019</v>
      </c>
      <c r="C12" s="8" t="s">
        <v>3443</v>
      </c>
      <c r="D12" s="9"/>
      <c r="E12" s="3"/>
      <c r="F12" s="3"/>
      <c r="G12" s="22"/>
    </row>
    <row r="13" spans="1:7" ht="24.95" customHeight="1" x14ac:dyDescent="0.2">
      <c r="A13" s="12">
        <v>10</v>
      </c>
      <c r="B13" s="10">
        <v>2020</v>
      </c>
      <c r="C13" s="11" t="s">
        <v>3444</v>
      </c>
      <c r="D13" s="9"/>
      <c r="E13" s="3"/>
      <c r="F13" s="3"/>
      <c r="G13" s="22"/>
    </row>
    <row r="14" spans="1:7" ht="24.95" customHeight="1" x14ac:dyDescent="0.2">
      <c r="A14" s="12">
        <v>11</v>
      </c>
      <c r="B14" s="10">
        <v>2021</v>
      </c>
      <c r="C14" s="8" t="s">
        <v>1073</v>
      </c>
      <c r="D14" s="9"/>
      <c r="E14" s="3"/>
      <c r="F14" s="3"/>
      <c r="G14" s="22"/>
    </row>
    <row r="15" spans="1:7" ht="24.95" customHeight="1" x14ac:dyDescent="0.2">
      <c r="A15" s="12">
        <v>12</v>
      </c>
      <c r="B15" s="10">
        <v>2022</v>
      </c>
      <c r="C15" s="11" t="s">
        <v>3444</v>
      </c>
      <c r="D15" s="9"/>
      <c r="E15" s="3"/>
      <c r="F15" s="3"/>
      <c r="G15" s="25"/>
    </row>
    <row r="16" spans="1:7" ht="24.95" customHeight="1" x14ac:dyDescent="0.2">
      <c r="A16" s="12">
        <v>13</v>
      </c>
      <c r="B16" s="10">
        <v>2023</v>
      </c>
      <c r="C16" s="8" t="s">
        <v>2712</v>
      </c>
      <c r="D16" s="9"/>
      <c r="E16" s="3"/>
      <c r="F16" s="3"/>
    </row>
    <row r="17" spans="1:6" ht="24.95" customHeight="1" x14ac:dyDescent="0.2">
      <c r="A17" s="12">
        <v>14</v>
      </c>
      <c r="B17" s="10">
        <v>2023</v>
      </c>
      <c r="C17" s="8" t="s">
        <v>2756</v>
      </c>
      <c r="D17" s="9"/>
      <c r="E17" s="3"/>
      <c r="F17" s="3"/>
    </row>
    <row r="18" spans="1:6" ht="24.95" customHeight="1" x14ac:dyDescent="0.2">
      <c r="A18" s="12">
        <v>15</v>
      </c>
      <c r="B18" s="10">
        <v>2024</v>
      </c>
      <c r="C18" s="11" t="s">
        <v>3444</v>
      </c>
      <c r="D18" s="117"/>
      <c r="E18" s="3"/>
      <c r="F18" s="3"/>
    </row>
    <row r="19" spans="1:6" ht="24.95" hidden="1" customHeight="1" x14ac:dyDescent="0.2">
      <c r="A19" s="12">
        <v>12</v>
      </c>
      <c r="B19" s="10"/>
      <c r="C19" s="11"/>
      <c r="D19" s="193"/>
      <c r="E19" s="3"/>
      <c r="F19" s="3"/>
    </row>
    <row r="20" spans="1:6" ht="24.95" hidden="1" customHeight="1" x14ac:dyDescent="0.2">
      <c r="A20" s="12">
        <v>13</v>
      </c>
      <c r="B20" s="10"/>
      <c r="C20" s="11"/>
      <c r="D20" s="193"/>
      <c r="E20" s="3"/>
      <c r="F20" s="3"/>
    </row>
    <row r="21" spans="1:6" ht="24.95" hidden="1" customHeight="1" x14ac:dyDescent="0.2">
      <c r="A21" s="12">
        <v>14</v>
      </c>
      <c r="B21" s="10"/>
      <c r="C21" s="11"/>
      <c r="D21" s="193"/>
      <c r="E21" s="3"/>
      <c r="F21" s="3"/>
    </row>
    <row r="22" spans="1:6" ht="24.95" hidden="1" customHeight="1" x14ac:dyDescent="0.2">
      <c r="A22" s="12">
        <v>15</v>
      </c>
      <c r="B22" s="10"/>
      <c r="C22" s="11"/>
      <c r="D22" s="193"/>
      <c r="E22" s="3"/>
      <c r="F22" s="3"/>
    </row>
    <row r="23" spans="1:6" ht="24.95" hidden="1" customHeight="1" x14ac:dyDescent="0.2">
      <c r="A23" s="12">
        <v>16</v>
      </c>
      <c r="B23" s="10"/>
      <c r="C23" s="11"/>
      <c r="D23" s="193"/>
      <c r="E23" s="3"/>
      <c r="F23" s="3"/>
    </row>
    <row r="24" spans="1:6" ht="24.95" hidden="1" customHeight="1" x14ac:dyDescent="0.2">
      <c r="A24" s="12">
        <v>17</v>
      </c>
      <c r="B24" s="10"/>
      <c r="C24" s="11"/>
      <c r="D24" s="193"/>
      <c r="E24" s="3"/>
      <c r="F24" s="3"/>
    </row>
    <row r="25" spans="1:6" ht="24.95" hidden="1" customHeight="1" x14ac:dyDescent="0.2">
      <c r="A25" s="12">
        <v>18</v>
      </c>
      <c r="B25" s="10"/>
      <c r="C25" s="11"/>
      <c r="D25" s="193"/>
      <c r="E25" s="3"/>
      <c r="F25" s="3"/>
    </row>
    <row r="26" spans="1:6" ht="24.95" hidden="1" customHeight="1" x14ac:dyDescent="0.2">
      <c r="A26" s="12">
        <v>19</v>
      </c>
      <c r="B26" s="10"/>
      <c r="C26" s="11"/>
      <c r="D26" s="117"/>
      <c r="E26" s="3"/>
      <c r="F26" s="3"/>
    </row>
    <row r="27" spans="1:6" ht="24.95" hidden="1" customHeight="1" x14ac:dyDescent="0.2">
      <c r="A27" s="12">
        <v>20</v>
      </c>
      <c r="B27" s="12"/>
      <c r="C27" s="8"/>
      <c r="D27" s="9"/>
      <c r="E27" s="3"/>
      <c r="F27" s="3"/>
    </row>
    <row r="28" spans="1:6" ht="24.95" hidden="1" customHeight="1" x14ac:dyDescent="0.2">
      <c r="A28" s="12">
        <v>21</v>
      </c>
      <c r="B28" s="12"/>
      <c r="C28" s="11"/>
      <c r="D28" s="17"/>
    </row>
  </sheetData>
  <mergeCells count="1">
    <mergeCell ref="A1:D1"/>
  </mergeCells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5"/>
  <sheetViews>
    <sheetView topLeftCell="A19" zoomScaleNormal="100" workbookViewId="0">
      <selection activeCell="B30" sqref="B30:C30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2763</v>
      </c>
      <c r="D1" s="215"/>
      <c r="E1" s="215"/>
      <c r="F1" s="215"/>
    </row>
    <row r="2" spans="1:14" ht="27.75" customHeight="1" x14ac:dyDescent="0.2">
      <c r="A2" s="216" t="s">
        <v>2764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2687</v>
      </c>
      <c r="C5" s="7" t="s">
        <v>2700</v>
      </c>
      <c r="D5" s="5">
        <v>4682</v>
      </c>
      <c r="E5" s="10" t="s">
        <v>2247</v>
      </c>
      <c r="F5" s="57" t="s">
        <v>17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2687</v>
      </c>
      <c r="C6" s="7" t="s">
        <v>2701</v>
      </c>
      <c r="D6" s="5">
        <v>18850</v>
      </c>
      <c r="E6" s="10" t="s">
        <v>2247</v>
      </c>
      <c r="F6" s="128" t="s">
        <v>25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2688</v>
      </c>
      <c r="C7" s="7" t="s">
        <v>2702</v>
      </c>
      <c r="D7" s="5">
        <v>2389</v>
      </c>
      <c r="E7" s="10" t="s">
        <v>2247</v>
      </c>
      <c r="F7" s="128" t="s">
        <v>69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2689</v>
      </c>
      <c r="C8" s="7" t="s">
        <v>2703</v>
      </c>
      <c r="D8" s="5">
        <v>9831</v>
      </c>
      <c r="E8" s="10" t="s">
        <v>2247</v>
      </c>
      <c r="F8" s="130" t="s">
        <v>8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2690</v>
      </c>
      <c r="C9" s="7" t="s">
        <v>2704</v>
      </c>
      <c r="D9" s="5">
        <v>5590</v>
      </c>
      <c r="E9" s="10" t="s">
        <v>2247</v>
      </c>
      <c r="F9" s="57" t="s">
        <v>16</v>
      </c>
      <c r="G9" s="35"/>
      <c r="I9" s="16"/>
      <c r="J9" s="16"/>
      <c r="K9" s="16"/>
      <c r="L9" s="3"/>
      <c r="M9" s="3"/>
      <c r="N9" s="22"/>
    </row>
    <row r="10" spans="1:14" ht="55.5" customHeight="1" x14ac:dyDescent="0.2">
      <c r="A10" s="12">
        <v>6</v>
      </c>
      <c r="B10" s="4" t="s">
        <v>2691</v>
      </c>
      <c r="C10" s="7" t="s">
        <v>2705</v>
      </c>
      <c r="D10" s="5">
        <v>36373</v>
      </c>
      <c r="E10" s="10" t="s">
        <v>2247</v>
      </c>
      <c r="F10" s="130" t="s">
        <v>9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2692</v>
      </c>
      <c r="C11" s="7" t="s">
        <v>2706</v>
      </c>
      <c r="D11" s="5">
        <v>10211</v>
      </c>
      <c r="E11" s="10" t="s">
        <v>2247</v>
      </c>
      <c r="F11" s="130" t="s">
        <v>70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2693</v>
      </c>
      <c r="C12" s="7" t="s">
        <v>2707</v>
      </c>
      <c r="D12" s="5">
        <v>9126</v>
      </c>
      <c r="E12" s="10" t="s">
        <v>2247</v>
      </c>
      <c r="F12" s="57" t="s">
        <v>20</v>
      </c>
      <c r="G12" s="35"/>
      <c r="I12" s="16"/>
      <c r="J12" s="16"/>
      <c r="K12" s="16"/>
      <c r="L12" s="3"/>
      <c r="M12" s="3"/>
      <c r="N12" s="25"/>
    </row>
    <row r="13" spans="1:14" ht="57.75" customHeight="1" x14ac:dyDescent="0.2">
      <c r="A13" s="12">
        <v>9</v>
      </c>
      <c r="B13" s="4" t="s">
        <v>2695</v>
      </c>
      <c r="C13" s="7" t="s">
        <v>2708</v>
      </c>
      <c r="D13" s="5">
        <v>4424</v>
      </c>
      <c r="E13" s="10" t="s">
        <v>2247</v>
      </c>
      <c r="F13" s="57" t="s">
        <v>20</v>
      </c>
      <c r="G13" s="35"/>
      <c r="I13" s="16"/>
      <c r="J13" s="16"/>
      <c r="K13" s="16"/>
      <c r="L13" s="3"/>
      <c r="M13" s="3"/>
    </row>
    <row r="14" spans="1:14" ht="54.75" customHeight="1" x14ac:dyDescent="0.2">
      <c r="A14" s="12">
        <v>10</v>
      </c>
      <c r="B14" s="4" t="s">
        <v>2694</v>
      </c>
      <c r="C14" s="7" t="s">
        <v>2710</v>
      </c>
      <c r="D14" s="5">
        <v>8446</v>
      </c>
      <c r="E14" s="10" t="s">
        <v>2247</v>
      </c>
      <c r="F14" s="140" t="s">
        <v>83</v>
      </c>
      <c r="G14" s="35"/>
      <c r="I14" s="16"/>
      <c r="J14" s="16"/>
      <c r="K14" s="16"/>
      <c r="L14" s="3"/>
      <c r="M14" s="3"/>
    </row>
    <row r="15" spans="1:14" ht="54" customHeight="1" x14ac:dyDescent="0.2">
      <c r="A15" s="12">
        <v>11</v>
      </c>
      <c r="B15" s="4" t="s">
        <v>2696</v>
      </c>
      <c r="C15" s="7" t="s">
        <v>2711</v>
      </c>
      <c r="D15" s="5">
        <v>3557</v>
      </c>
      <c r="E15" s="10" t="s">
        <v>2247</v>
      </c>
      <c r="F15" s="57" t="s">
        <v>279</v>
      </c>
      <c r="G15" s="35"/>
      <c r="I15" s="16"/>
      <c r="J15" s="16"/>
      <c r="K15" s="16"/>
      <c r="L15" s="3"/>
      <c r="M15" s="3"/>
    </row>
    <row r="16" spans="1:14" ht="52.5" customHeight="1" x14ac:dyDescent="0.2">
      <c r="A16" s="12">
        <v>12</v>
      </c>
      <c r="B16" s="4" t="s">
        <v>2697</v>
      </c>
      <c r="C16" s="7" t="s">
        <v>2712</v>
      </c>
      <c r="D16" s="5">
        <v>64982</v>
      </c>
      <c r="E16" s="10" t="s">
        <v>2247</v>
      </c>
      <c r="F16" s="130" t="s">
        <v>22</v>
      </c>
      <c r="G16" s="35"/>
      <c r="I16" s="16"/>
      <c r="J16" s="16"/>
      <c r="K16" s="16"/>
      <c r="L16" s="3"/>
      <c r="M16" s="3"/>
    </row>
    <row r="17" spans="1:14" ht="42" customHeight="1" x14ac:dyDescent="0.2">
      <c r="A17" s="12">
        <v>13</v>
      </c>
      <c r="B17" s="4" t="s">
        <v>2698</v>
      </c>
      <c r="C17" s="7" t="s">
        <v>2713</v>
      </c>
      <c r="D17" s="5">
        <v>36459</v>
      </c>
      <c r="E17" s="10" t="s">
        <v>2247</v>
      </c>
      <c r="F17" s="130" t="s">
        <v>18</v>
      </c>
      <c r="G17" s="35"/>
      <c r="I17" s="16"/>
      <c r="J17" s="16"/>
      <c r="K17" s="16"/>
      <c r="L17" s="3"/>
      <c r="M17" s="3"/>
    </row>
    <row r="18" spans="1:14" ht="42" customHeight="1" x14ac:dyDescent="0.2">
      <c r="A18" s="12">
        <v>14</v>
      </c>
      <c r="B18" s="4" t="s">
        <v>2699</v>
      </c>
      <c r="C18" s="7" t="s">
        <v>2714</v>
      </c>
      <c r="D18" s="5">
        <v>4320</v>
      </c>
      <c r="E18" s="10" t="s">
        <v>2247</v>
      </c>
      <c r="F18" s="57" t="s">
        <v>35</v>
      </c>
      <c r="G18" s="35"/>
      <c r="I18" s="16"/>
      <c r="J18" s="16"/>
      <c r="K18" s="16"/>
      <c r="L18" s="3"/>
      <c r="M18" s="3"/>
    </row>
    <row r="19" spans="1:14" ht="12.75" customHeight="1" x14ac:dyDescent="0.2">
      <c r="A19" s="12">
        <v>15</v>
      </c>
      <c r="B19" s="12"/>
      <c r="C19" s="8"/>
      <c r="D19" s="9"/>
      <c r="E19" s="10"/>
      <c r="F19" s="38"/>
      <c r="G19" s="35"/>
      <c r="I19" s="16"/>
      <c r="J19" s="16"/>
      <c r="K19" s="16"/>
      <c r="L19" s="3"/>
      <c r="M19" s="3"/>
    </row>
    <row r="20" spans="1:14" x14ac:dyDescent="0.2">
      <c r="A20" s="12"/>
      <c r="B20" s="12"/>
      <c r="C20" s="11" t="s">
        <v>31</v>
      </c>
      <c r="D20" s="17">
        <f>SUM(D5:D19)</f>
        <v>219240</v>
      </c>
      <c r="E20" s="9"/>
      <c r="F20" s="33"/>
      <c r="G20" s="36"/>
    </row>
    <row r="22" spans="1:14" ht="15.75" customHeight="1" x14ac:dyDescent="0.2">
      <c r="C22" s="135" t="s">
        <v>2245</v>
      </c>
      <c r="D22" s="99"/>
      <c r="E22" s="99"/>
      <c r="F22" s="99"/>
    </row>
    <row r="24" spans="1:14" ht="33.75" customHeight="1" x14ac:dyDescent="0.2">
      <c r="A24" s="217" t="s">
        <v>2765</v>
      </c>
      <c r="B24" s="217"/>
      <c r="C24" s="217"/>
      <c r="D24" s="217"/>
      <c r="E24" s="217"/>
      <c r="F24" s="217"/>
      <c r="G24" s="217"/>
    </row>
    <row r="26" spans="1:14" ht="63.75" x14ac:dyDescent="0.2">
      <c r="A26" s="13" t="s">
        <v>3</v>
      </c>
      <c r="B26" s="13" t="s">
        <v>73</v>
      </c>
      <c r="C26" s="14" t="s">
        <v>4</v>
      </c>
      <c r="D26" s="14" t="s">
        <v>13</v>
      </c>
      <c r="E26" s="13" t="s">
        <v>72</v>
      </c>
      <c r="F26" s="15" t="s">
        <v>0</v>
      </c>
      <c r="G26" s="13" t="s">
        <v>1</v>
      </c>
      <c r="I26" s="19" t="s">
        <v>37</v>
      </c>
      <c r="J26" s="19" t="s">
        <v>38</v>
      </c>
      <c r="K26" s="19" t="s">
        <v>39</v>
      </c>
      <c r="L26" s="19" t="s">
        <v>40</v>
      </c>
      <c r="M26" s="19" t="s">
        <v>41</v>
      </c>
      <c r="N26" s="30" t="s">
        <v>100</v>
      </c>
    </row>
    <row r="27" spans="1:14" ht="51" x14ac:dyDescent="0.2">
      <c r="A27" s="12">
        <v>1</v>
      </c>
      <c r="B27" s="23" t="s">
        <v>2717</v>
      </c>
      <c r="C27" s="60" t="s">
        <v>2716</v>
      </c>
      <c r="D27" s="73">
        <v>241925.46</v>
      </c>
      <c r="E27" s="23" t="s">
        <v>1241</v>
      </c>
      <c r="F27" s="53" t="s">
        <v>8</v>
      </c>
      <c r="G27" s="23" t="s">
        <v>2715</v>
      </c>
      <c r="I27" s="16"/>
      <c r="J27" s="16"/>
      <c r="K27" s="16"/>
      <c r="L27" s="16"/>
      <c r="M27" s="28"/>
      <c r="N27" s="16"/>
    </row>
    <row r="28" spans="1:14" ht="42" customHeight="1" x14ac:dyDescent="0.2">
      <c r="A28" s="12">
        <v>2</v>
      </c>
      <c r="B28" s="23" t="s">
        <v>2722</v>
      </c>
      <c r="C28" s="60" t="s">
        <v>2723</v>
      </c>
      <c r="D28" s="73">
        <v>4000</v>
      </c>
      <c r="E28" s="23" t="s">
        <v>1129</v>
      </c>
      <c r="F28" s="53" t="s">
        <v>71</v>
      </c>
      <c r="G28" s="23" t="s">
        <v>2718</v>
      </c>
      <c r="I28" s="16"/>
      <c r="J28" s="16"/>
      <c r="K28" s="16"/>
      <c r="L28" s="16"/>
      <c r="M28" s="28"/>
      <c r="N28" s="16"/>
    </row>
    <row r="29" spans="1:14" ht="51" x14ac:dyDescent="0.2">
      <c r="A29" s="12">
        <v>3</v>
      </c>
      <c r="B29" s="23" t="s">
        <v>2725</v>
      </c>
      <c r="C29" s="60" t="s">
        <v>2724</v>
      </c>
      <c r="D29" s="73">
        <v>105000</v>
      </c>
      <c r="E29" s="23" t="s">
        <v>1129</v>
      </c>
      <c r="F29" s="53" t="s">
        <v>20</v>
      </c>
      <c r="G29" s="23" t="s">
        <v>2719</v>
      </c>
      <c r="I29" s="16"/>
      <c r="J29" s="16"/>
      <c r="K29" s="16"/>
      <c r="L29" s="16"/>
      <c r="M29" s="28"/>
      <c r="N29" s="16"/>
    </row>
    <row r="30" spans="1:14" ht="57" customHeight="1" x14ac:dyDescent="0.2">
      <c r="A30" s="12">
        <v>4</v>
      </c>
      <c r="B30" s="23" t="s">
        <v>2728</v>
      </c>
      <c r="C30" s="60" t="s">
        <v>2870</v>
      </c>
      <c r="D30" s="73">
        <v>23000</v>
      </c>
      <c r="E30" s="23" t="s">
        <v>1129</v>
      </c>
      <c r="F30" s="53" t="s">
        <v>69</v>
      </c>
      <c r="G30" s="23" t="s">
        <v>2720</v>
      </c>
      <c r="I30" s="16"/>
      <c r="J30" s="16"/>
      <c r="K30" s="16"/>
      <c r="L30" s="16"/>
      <c r="M30" s="28"/>
      <c r="N30" s="16"/>
    </row>
    <row r="31" spans="1:14" ht="51" x14ac:dyDescent="0.2">
      <c r="A31" s="12">
        <v>5</v>
      </c>
      <c r="B31" s="23" t="s">
        <v>2728</v>
      </c>
      <c r="C31" s="60" t="s">
        <v>2727</v>
      </c>
      <c r="D31" s="73">
        <v>12000</v>
      </c>
      <c r="E31" s="23" t="s">
        <v>1129</v>
      </c>
      <c r="F31" s="53" t="s">
        <v>33</v>
      </c>
      <c r="G31" s="23" t="s">
        <v>2721</v>
      </c>
      <c r="I31" s="16"/>
      <c r="J31" s="16"/>
      <c r="K31" s="16"/>
      <c r="L31" s="16"/>
      <c r="M31" s="28"/>
      <c r="N31" s="16"/>
    </row>
    <row r="32" spans="1:14" x14ac:dyDescent="0.2">
      <c r="A32" s="12">
        <v>6</v>
      </c>
      <c r="B32" s="12"/>
      <c r="C32" s="20"/>
      <c r="D32" s="9"/>
      <c r="E32" s="10"/>
      <c r="F32" s="11"/>
      <c r="G32" s="10"/>
      <c r="I32" s="16"/>
      <c r="J32" s="16"/>
      <c r="K32" s="16"/>
      <c r="L32" s="16"/>
      <c r="M32" s="28"/>
      <c r="N32" s="16"/>
    </row>
    <row r="33" spans="1:14" x14ac:dyDescent="0.2">
      <c r="A33" s="12"/>
      <c r="B33" s="12"/>
      <c r="C33" s="11" t="s">
        <v>31</v>
      </c>
      <c r="D33" s="18">
        <f>SUM(D27:D32)</f>
        <v>385925.46</v>
      </c>
      <c r="E33" s="9"/>
      <c r="F33" s="9"/>
      <c r="G33" s="9"/>
      <c r="I33" s="16"/>
      <c r="J33" s="16"/>
      <c r="K33" s="16"/>
      <c r="L33" s="16"/>
      <c r="M33" s="28"/>
      <c r="N33" s="16"/>
    </row>
    <row r="35" spans="1:14" x14ac:dyDescent="0.2">
      <c r="C35" s="135" t="s">
        <v>2245</v>
      </c>
      <c r="D35" s="99"/>
      <c r="E35" s="99"/>
      <c r="F35" s="99"/>
    </row>
  </sheetData>
  <mergeCells count="3">
    <mergeCell ref="C1:F1"/>
    <mergeCell ref="A2:G2"/>
    <mergeCell ref="A24:G24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7"/>
  <sheetViews>
    <sheetView topLeftCell="A25" zoomScaleNormal="100" workbookViewId="0">
      <selection activeCell="C41" sqref="C4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2661</v>
      </c>
      <c r="D1" s="215"/>
      <c r="E1" s="215"/>
      <c r="F1" s="215"/>
    </row>
    <row r="2" spans="1:14" ht="27.75" customHeight="1" x14ac:dyDescent="0.2">
      <c r="A2" s="216" t="s">
        <v>2662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2616</v>
      </c>
      <c r="C5" s="7" t="s">
        <v>2630</v>
      </c>
      <c r="D5" s="5">
        <v>7515</v>
      </c>
      <c r="E5" s="10" t="s">
        <v>2247</v>
      </c>
      <c r="F5" s="130" t="s">
        <v>22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2616</v>
      </c>
      <c r="C6" s="7" t="s">
        <v>2632</v>
      </c>
      <c r="D6" s="5">
        <v>1276</v>
      </c>
      <c r="E6" s="10" t="s">
        <v>2247</v>
      </c>
      <c r="F6" s="130" t="s">
        <v>32</v>
      </c>
      <c r="G6" s="35"/>
      <c r="I6" s="16"/>
      <c r="J6" s="16"/>
      <c r="K6" s="16"/>
      <c r="L6" s="3"/>
      <c r="M6" s="3"/>
      <c r="N6" s="25"/>
    </row>
    <row r="7" spans="1:14" ht="54" customHeight="1" x14ac:dyDescent="0.2">
      <c r="A7" s="12">
        <v>3</v>
      </c>
      <c r="B7" s="4" t="s">
        <v>2617</v>
      </c>
      <c r="C7" s="7" t="s">
        <v>2633</v>
      </c>
      <c r="D7" s="5">
        <v>41902</v>
      </c>
      <c r="E7" s="10" t="s">
        <v>2247</v>
      </c>
      <c r="F7" s="130" t="s">
        <v>7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2618</v>
      </c>
      <c r="C8" s="7" t="s">
        <v>2634</v>
      </c>
      <c r="D8" s="5">
        <v>44532</v>
      </c>
      <c r="E8" s="10" t="s">
        <v>2247</v>
      </c>
      <c r="F8" s="130" t="s">
        <v>9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2619</v>
      </c>
      <c r="C9" s="7" t="s">
        <v>2635</v>
      </c>
      <c r="D9" s="5">
        <v>14860</v>
      </c>
      <c r="E9" s="10" t="s">
        <v>2247</v>
      </c>
      <c r="F9" s="130" t="s">
        <v>8</v>
      </c>
      <c r="G9" s="35"/>
      <c r="I9" s="16"/>
      <c r="J9" s="16"/>
      <c r="K9" s="16"/>
      <c r="L9" s="3"/>
      <c r="M9" s="3"/>
      <c r="N9" s="22"/>
    </row>
    <row r="10" spans="1:14" ht="50.25" customHeight="1" x14ac:dyDescent="0.2">
      <c r="A10" s="12">
        <v>6</v>
      </c>
      <c r="B10" s="4" t="s">
        <v>2620</v>
      </c>
      <c r="C10" s="7" t="s">
        <v>2636</v>
      </c>
      <c r="D10" s="5">
        <v>6266</v>
      </c>
      <c r="E10" s="10" t="s">
        <v>2247</v>
      </c>
      <c r="F10" s="57" t="s">
        <v>20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2621</v>
      </c>
      <c r="C11" s="7" t="s">
        <v>1669</v>
      </c>
      <c r="D11" s="5">
        <v>1914</v>
      </c>
      <c r="E11" s="10" t="s">
        <v>2247</v>
      </c>
      <c r="F11" s="57" t="s">
        <v>44</v>
      </c>
      <c r="G11" s="35"/>
      <c r="I11" s="16"/>
      <c r="J11" s="16"/>
      <c r="K11" s="16"/>
      <c r="L11" s="3"/>
      <c r="M11" s="3"/>
      <c r="N11" s="22"/>
    </row>
    <row r="12" spans="1:14" ht="51.75" customHeight="1" x14ac:dyDescent="0.2">
      <c r="A12" s="12">
        <v>8</v>
      </c>
      <c r="B12" s="4" t="s">
        <v>2622</v>
      </c>
      <c r="C12" s="7" t="s">
        <v>2637</v>
      </c>
      <c r="D12" s="5">
        <v>5072</v>
      </c>
      <c r="E12" s="10" t="s">
        <v>2247</v>
      </c>
      <c r="F12" s="130" t="s">
        <v>18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2622</v>
      </c>
      <c r="C13" s="7" t="s">
        <v>2638</v>
      </c>
      <c r="D13" s="5">
        <v>26501</v>
      </c>
      <c r="E13" s="10" t="s">
        <v>2247</v>
      </c>
      <c r="F13" s="130" t="s">
        <v>7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2623</v>
      </c>
      <c r="C14" s="7" t="s">
        <v>2639</v>
      </c>
      <c r="D14" s="5">
        <v>1540</v>
      </c>
      <c r="E14" s="10" t="s">
        <v>2247</v>
      </c>
      <c r="F14" s="130" t="s">
        <v>18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2624</v>
      </c>
      <c r="C15" s="7" t="s">
        <v>2640</v>
      </c>
      <c r="D15" s="5">
        <v>33015</v>
      </c>
      <c r="E15" s="10" t="s">
        <v>2247</v>
      </c>
      <c r="F15" s="130" t="s">
        <v>7</v>
      </c>
      <c r="G15" s="35"/>
      <c r="I15" s="16"/>
      <c r="J15" s="16"/>
      <c r="K15" s="16"/>
      <c r="L15" s="3"/>
      <c r="M15" s="3"/>
    </row>
    <row r="16" spans="1:14" ht="42" customHeight="1" x14ac:dyDescent="0.2">
      <c r="A16" s="12">
        <v>12</v>
      </c>
      <c r="B16" s="4" t="s">
        <v>2625</v>
      </c>
      <c r="C16" s="7" t="s">
        <v>2641</v>
      </c>
      <c r="D16" s="5">
        <v>1760</v>
      </c>
      <c r="E16" s="10" t="s">
        <v>2247</v>
      </c>
      <c r="F16" s="130" t="s">
        <v>32</v>
      </c>
      <c r="G16" s="35"/>
      <c r="I16" s="16"/>
      <c r="J16" s="16"/>
      <c r="K16" s="16"/>
      <c r="L16" s="3"/>
      <c r="M16" s="3"/>
    </row>
    <row r="17" spans="1:13" ht="51.75" customHeight="1" x14ac:dyDescent="0.2">
      <c r="A17" s="12">
        <v>13</v>
      </c>
      <c r="B17" s="4" t="s">
        <v>2686</v>
      </c>
      <c r="C17" s="7" t="s">
        <v>2642</v>
      </c>
      <c r="D17" s="5">
        <v>1594</v>
      </c>
      <c r="E17" s="10" t="s">
        <v>2247</v>
      </c>
      <c r="F17" s="57" t="s">
        <v>20</v>
      </c>
      <c r="G17" s="35"/>
      <c r="I17" s="16"/>
      <c r="J17" s="16"/>
      <c r="K17" s="16"/>
      <c r="L17" s="3"/>
      <c r="M17" s="3"/>
    </row>
    <row r="18" spans="1:13" ht="58.5" customHeight="1" x14ac:dyDescent="0.2">
      <c r="A18" s="12">
        <v>14</v>
      </c>
      <c r="B18" s="4" t="s">
        <v>2626</v>
      </c>
      <c r="C18" s="7" t="s">
        <v>2643</v>
      </c>
      <c r="D18" s="5">
        <v>36489</v>
      </c>
      <c r="E18" s="10" t="s">
        <v>2247</v>
      </c>
      <c r="F18" s="130" t="s">
        <v>9</v>
      </c>
      <c r="G18" s="35"/>
      <c r="I18" s="16"/>
      <c r="J18" s="16"/>
      <c r="K18" s="16"/>
      <c r="L18" s="3"/>
      <c r="M18" s="3"/>
    </row>
    <row r="19" spans="1:13" ht="42" customHeight="1" x14ac:dyDescent="0.2">
      <c r="A19" s="12">
        <v>15</v>
      </c>
      <c r="B19" s="4" t="s">
        <v>2627</v>
      </c>
      <c r="C19" s="7" t="s">
        <v>2644</v>
      </c>
      <c r="D19" s="5">
        <v>11495</v>
      </c>
      <c r="E19" s="10" t="s">
        <v>2247</v>
      </c>
      <c r="F19" s="128" t="s">
        <v>25</v>
      </c>
      <c r="G19" s="35"/>
      <c r="I19" s="16"/>
      <c r="J19" s="16"/>
      <c r="K19" s="16"/>
      <c r="L19" s="3"/>
      <c r="M19" s="3"/>
    </row>
    <row r="20" spans="1:13" ht="42" customHeight="1" x14ac:dyDescent="0.2">
      <c r="A20" s="12">
        <v>16</v>
      </c>
      <c r="B20" s="4" t="s">
        <v>2627</v>
      </c>
      <c r="C20" s="7" t="s">
        <v>2646</v>
      </c>
      <c r="D20" s="5">
        <v>11401</v>
      </c>
      <c r="E20" s="10" t="s">
        <v>2247</v>
      </c>
      <c r="F20" s="130" t="s">
        <v>21</v>
      </c>
      <c r="G20" s="35"/>
      <c r="I20" s="16"/>
      <c r="J20" s="16"/>
      <c r="K20" s="16"/>
      <c r="L20" s="3"/>
      <c r="M20" s="3"/>
    </row>
    <row r="21" spans="1:13" ht="42" customHeight="1" x14ac:dyDescent="0.2">
      <c r="A21" s="12">
        <v>17</v>
      </c>
      <c r="B21" s="4" t="s">
        <v>2628</v>
      </c>
      <c r="C21" s="7" t="s">
        <v>2647</v>
      </c>
      <c r="D21" s="5">
        <v>2545</v>
      </c>
      <c r="E21" s="10" t="s">
        <v>2247</v>
      </c>
      <c r="F21" s="130" t="s">
        <v>18</v>
      </c>
      <c r="G21" s="35"/>
      <c r="I21" s="16"/>
      <c r="J21" s="16"/>
      <c r="K21" s="16"/>
      <c r="L21" s="3"/>
      <c r="M21" s="3"/>
    </row>
    <row r="22" spans="1:13" ht="42" customHeight="1" x14ac:dyDescent="0.2">
      <c r="A22" s="12">
        <v>18</v>
      </c>
      <c r="B22" s="4" t="s">
        <v>2628</v>
      </c>
      <c r="C22" s="7" t="s">
        <v>1755</v>
      </c>
      <c r="D22" s="5">
        <v>4712</v>
      </c>
      <c r="E22" s="10" t="s">
        <v>2247</v>
      </c>
      <c r="F22" s="130" t="s">
        <v>29</v>
      </c>
      <c r="G22" s="35"/>
      <c r="I22" s="16"/>
      <c r="J22" s="16"/>
      <c r="K22" s="16"/>
      <c r="L22" s="3"/>
      <c r="M22" s="3"/>
    </row>
    <row r="23" spans="1:13" ht="42" customHeight="1" x14ac:dyDescent="0.2">
      <c r="A23" s="12">
        <v>19</v>
      </c>
      <c r="B23" s="4" t="s">
        <v>2628</v>
      </c>
      <c r="C23" s="7" t="s">
        <v>2164</v>
      </c>
      <c r="D23" s="5">
        <v>1972</v>
      </c>
      <c r="E23" s="10" t="s">
        <v>2247</v>
      </c>
      <c r="F23" s="57" t="s">
        <v>17</v>
      </c>
      <c r="G23" s="35"/>
      <c r="I23" s="16"/>
      <c r="J23" s="16"/>
      <c r="K23" s="16"/>
      <c r="L23" s="3"/>
      <c r="M23" s="3"/>
    </row>
    <row r="24" spans="1:13" ht="42" customHeight="1" x14ac:dyDescent="0.2">
      <c r="A24" s="12">
        <v>20</v>
      </c>
      <c r="B24" s="4" t="s">
        <v>2629</v>
      </c>
      <c r="C24" s="7" t="s">
        <v>2648</v>
      </c>
      <c r="D24" s="5">
        <v>8718</v>
      </c>
      <c r="E24" s="10" t="s">
        <v>2247</v>
      </c>
      <c r="F24" s="130" t="s">
        <v>8</v>
      </c>
      <c r="G24" s="35"/>
      <c r="I24" s="16"/>
      <c r="J24" s="16"/>
      <c r="K24" s="16"/>
      <c r="L24" s="3"/>
      <c r="M24" s="3"/>
    </row>
    <row r="25" spans="1:13" ht="12.75" customHeight="1" x14ac:dyDescent="0.2">
      <c r="A25" s="12">
        <v>21</v>
      </c>
      <c r="B25" s="12"/>
      <c r="C25" s="8"/>
      <c r="D25" s="9"/>
      <c r="E25" s="10"/>
      <c r="F25" s="32"/>
      <c r="G25" s="35"/>
      <c r="I25" s="16"/>
      <c r="J25" s="16"/>
      <c r="K25" s="16"/>
      <c r="L25" s="3"/>
      <c r="M25" s="3"/>
    </row>
    <row r="26" spans="1:13" ht="12.75" customHeight="1" x14ac:dyDescent="0.2">
      <c r="A26" s="12">
        <v>22</v>
      </c>
      <c r="B26" s="12"/>
      <c r="C26" s="8"/>
      <c r="D26" s="9"/>
      <c r="E26" s="10"/>
      <c r="F26" s="32"/>
      <c r="G26" s="35"/>
      <c r="I26" s="16"/>
      <c r="J26" s="16"/>
      <c r="K26" s="16"/>
      <c r="L26" s="3"/>
      <c r="M26" s="3"/>
    </row>
    <row r="27" spans="1:13" x14ac:dyDescent="0.2">
      <c r="A27" s="12">
        <v>23</v>
      </c>
      <c r="B27" s="26"/>
      <c r="C27" s="8"/>
      <c r="D27" s="151"/>
      <c r="E27" s="10"/>
      <c r="F27" s="32"/>
      <c r="G27" s="35"/>
      <c r="I27" s="16"/>
      <c r="J27" s="16"/>
      <c r="K27" s="16"/>
      <c r="L27" s="3"/>
      <c r="M27" s="3"/>
    </row>
    <row r="28" spans="1:13" x14ac:dyDescent="0.2">
      <c r="A28" s="12"/>
      <c r="B28" s="12"/>
      <c r="C28" s="11" t="s">
        <v>31</v>
      </c>
      <c r="D28" s="17">
        <f>SUM(D5:D27)</f>
        <v>265079</v>
      </c>
      <c r="E28" s="9"/>
      <c r="F28" s="33"/>
      <c r="G28" s="36"/>
    </row>
    <row r="30" spans="1:13" ht="15.75" customHeight="1" x14ac:dyDescent="0.2">
      <c r="C30" s="135" t="s">
        <v>2245</v>
      </c>
      <c r="D30" s="99"/>
      <c r="E30" s="99"/>
      <c r="F30" s="99"/>
    </row>
    <row r="32" spans="1:13" ht="33.75" customHeight="1" x14ac:dyDescent="0.2">
      <c r="A32" s="217" t="s">
        <v>2663</v>
      </c>
      <c r="B32" s="217"/>
      <c r="C32" s="217"/>
      <c r="D32" s="217"/>
      <c r="E32" s="217"/>
      <c r="F32" s="217"/>
      <c r="G32" s="217"/>
    </row>
    <row r="34" spans="1:14" ht="63.75" x14ac:dyDescent="0.2">
      <c r="A34" s="13" t="s">
        <v>3</v>
      </c>
      <c r="B34" s="13" t="s">
        <v>73</v>
      </c>
      <c r="C34" s="14" t="s">
        <v>4</v>
      </c>
      <c r="D34" s="14" t="s">
        <v>13</v>
      </c>
      <c r="E34" s="13" t="s">
        <v>72</v>
      </c>
      <c r="F34" s="15" t="s">
        <v>0</v>
      </c>
      <c r="G34" s="13" t="s">
        <v>1</v>
      </c>
      <c r="I34" s="19" t="s">
        <v>37</v>
      </c>
      <c r="J34" s="19" t="s">
        <v>38</v>
      </c>
      <c r="K34" s="19" t="s">
        <v>39</v>
      </c>
      <c r="L34" s="19" t="s">
        <v>40</v>
      </c>
      <c r="M34" s="19" t="s">
        <v>41</v>
      </c>
      <c r="N34" s="30" t="s">
        <v>100</v>
      </c>
    </row>
    <row r="35" spans="1:14" ht="63.75" x14ac:dyDescent="0.2">
      <c r="A35" s="63">
        <v>1</v>
      </c>
      <c r="B35" s="23" t="s">
        <v>2652</v>
      </c>
      <c r="C35" s="72" t="s">
        <v>2651</v>
      </c>
      <c r="D35" s="73">
        <v>21862.6</v>
      </c>
      <c r="E35" s="23" t="s">
        <v>2650</v>
      </c>
      <c r="F35" s="53" t="s">
        <v>5</v>
      </c>
      <c r="G35" s="23" t="s">
        <v>2649</v>
      </c>
      <c r="I35" s="16"/>
      <c r="J35" s="16"/>
      <c r="K35" s="16"/>
      <c r="L35" s="16"/>
      <c r="M35" s="28"/>
      <c r="N35" s="16"/>
    </row>
    <row r="36" spans="1:14" ht="75.75" customHeight="1" x14ac:dyDescent="0.2">
      <c r="A36" s="63">
        <v>2</v>
      </c>
      <c r="B36" s="23" t="s">
        <v>2664</v>
      </c>
      <c r="C36" s="60" t="s">
        <v>2654</v>
      </c>
      <c r="D36" s="73">
        <v>25100</v>
      </c>
      <c r="E36" s="23" t="s">
        <v>710</v>
      </c>
      <c r="F36" s="53" t="s">
        <v>8</v>
      </c>
      <c r="G36" s="23" t="s">
        <v>2653</v>
      </c>
      <c r="I36" s="16"/>
      <c r="J36" s="16"/>
      <c r="K36" s="16"/>
      <c r="L36" s="16"/>
      <c r="M36" s="28"/>
      <c r="N36" s="16"/>
    </row>
    <row r="37" spans="1:14" ht="38.25" x14ac:dyDescent="0.2">
      <c r="A37" s="63">
        <v>3</v>
      </c>
      <c r="B37" s="23" t="s">
        <v>2622</v>
      </c>
      <c r="C37" s="72" t="s">
        <v>2656</v>
      </c>
      <c r="D37" s="73">
        <v>20000</v>
      </c>
      <c r="E37" s="23" t="s">
        <v>1129</v>
      </c>
      <c r="F37" s="53" t="s">
        <v>21</v>
      </c>
      <c r="G37" s="23" t="s">
        <v>2655</v>
      </c>
      <c r="I37" s="16"/>
      <c r="J37" s="16"/>
      <c r="K37" s="16"/>
      <c r="L37" s="16"/>
      <c r="M37" s="28"/>
      <c r="N37" s="16"/>
    </row>
    <row r="38" spans="1:14" ht="38.25" x14ac:dyDescent="0.2">
      <c r="A38" s="63">
        <v>4</v>
      </c>
      <c r="B38" s="23" t="s">
        <v>2622</v>
      </c>
      <c r="C38" s="72" t="s">
        <v>2656</v>
      </c>
      <c r="D38" s="73">
        <v>16500</v>
      </c>
      <c r="E38" s="23" t="s">
        <v>1129</v>
      </c>
      <c r="F38" s="53" t="s">
        <v>22</v>
      </c>
      <c r="G38" s="23" t="s">
        <v>2657</v>
      </c>
      <c r="I38" s="16"/>
      <c r="J38" s="16"/>
      <c r="K38" s="16"/>
      <c r="L38" s="16"/>
      <c r="M38" s="28"/>
      <c r="N38" s="16"/>
    </row>
    <row r="39" spans="1:14" ht="60" customHeight="1" x14ac:dyDescent="0.2">
      <c r="A39" s="63">
        <v>5</v>
      </c>
      <c r="B39" s="23" t="s">
        <v>2665</v>
      </c>
      <c r="C39" s="72" t="s">
        <v>2437</v>
      </c>
      <c r="D39" s="73">
        <v>14983.42</v>
      </c>
      <c r="E39" s="23" t="s">
        <v>2435</v>
      </c>
      <c r="F39" s="53" t="s">
        <v>8</v>
      </c>
      <c r="G39" s="23" t="s">
        <v>2658</v>
      </c>
      <c r="I39" s="16"/>
      <c r="J39" s="16"/>
      <c r="K39" s="16"/>
      <c r="L39" s="16"/>
      <c r="M39" s="28"/>
      <c r="N39" s="16"/>
    </row>
    <row r="40" spans="1:14" ht="38.25" x14ac:dyDescent="0.2">
      <c r="A40" s="63">
        <v>6</v>
      </c>
      <c r="B40" s="23" t="s">
        <v>2625</v>
      </c>
      <c r="C40" s="60" t="s">
        <v>2660</v>
      </c>
      <c r="D40" s="23">
        <v>7911</v>
      </c>
      <c r="E40" s="23" t="s">
        <v>2</v>
      </c>
      <c r="F40" s="53" t="s">
        <v>69</v>
      </c>
      <c r="G40" s="23" t="s">
        <v>2659</v>
      </c>
      <c r="I40" s="16"/>
      <c r="J40" s="16"/>
      <c r="K40" s="16"/>
      <c r="L40" s="16"/>
      <c r="M40" s="28"/>
      <c r="N40" s="16"/>
    </row>
    <row r="41" spans="1:14" x14ac:dyDescent="0.2">
      <c r="A41" s="12">
        <v>7</v>
      </c>
      <c r="B41" s="12"/>
      <c r="C41" s="20"/>
      <c r="D41" s="9"/>
      <c r="E41" s="10"/>
      <c r="F41" s="11"/>
      <c r="G41" s="10"/>
      <c r="I41" s="16"/>
      <c r="J41" s="16"/>
      <c r="K41" s="16"/>
      <c r="L41" s="16"/>
      <c r="M41" s="28"/>
      <c r="N41" s="16"/>
    </row>
    <row r="42" spans="1:14" x14ac:dyDescent="0.2">
      <c r="A42" s="12">
        <v>8</v>
      </c>
      <c r="B42" s="12"/>
      <c r="C42" s="20"/>
      <c r="D42" s="9"/>
      <c r="E42" s="10"/>
      <c r="F42" s="11"/>
      <c r="G42" s="10"/>
      <c r="I42" s="16"/>
      <c r="J42" s="16"/>
      <c r="K42" s="16"/>
      <c r="L42" s="16"/>
      <c r="M42" s="28"/>
      <c r="N42" s="16"/>
    </row>
    <row r="43" spans="1:14" x14ac:dyDescent="0.2">
      <c r="A43" s="12">
        <v>9</v>
      </c>
      <c r="B43" s="12"/>
      <c r="C43" s="21"/>
      <c r="D43" s="9"/>
      <c r="E43" s="10"/>
      <c r="F43" s="11"/>
      <c r="G43" s="10"/>
      <c r="I43" s="16"/>
      <c r="J43" s="16"/>
      <c r="K43" s="16"/>
      <c r="L43" s="16"/>
      <c r="M43" s="28"/>
      <c r="N43" s="16"/>
    </row>
    <row r="44" spans="1:14" x14ac:dyDescent="0.2">
      <c r="A44" s="12">
        <v>10</v>
      </c>
      <c r="B44" s="12"/>
      <c r="C44" s="11"/>
      <c r="D44" s="9"/>
      <c r="E44" s="10"/>
      <c r="F44" s="11"/>
      <c r="G44" s="10"/>
      <c r="I44" s="136"/>
      <c r="J44" s="16"/>
      <c r="K44" s="16"/>
      <c r="L44" s="16"/>
      <c r="M44" s="16"/>
      <c r="N44" s="16"/>
    </row>
    <row r="45" spans="1:14" x14ac:dyDescent="0.2">
      <c r="A45" s="12"/>
      <c r="B45" s="12"/>
      <c r="C45" s="11" t="s">
        <v>31</v>
      </c>
      <c r="D45" s="18">
        <f>SUM(D35:D44)</f>
        <v>106357.02</v>
      </c>
      <c r="E45" s="9"/>
      <c r="F45" s="9"/>
      <c r="G45" s="9"/>
      <c r="I45" s="16"/>
      <c r="J45" s="16"/>
      <c r="K45" s="16"/>
      <c r="L45" s="16"/>
      <c r="M45" s="28"/>
      <c r="N45" s="16"/>
    </row>
    <row r="47" spans="1:14" x14ac:dyDescent="0.2">
      <c r="C47" s="135" t="s">
        <v>2245</v>
      </c>
      <c r="D47" s="99"/>
      <c r="E47" s="99"/>
      <c r="F47" s="99"/>
    </row>
  </sheetData>
  <mergeCells count="3">
    <mergeCell ref="C1:F1"/>
    <mergeCell ref="A2:G2"/>
    <mergeCell ref="A32:G3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topLeftCell="A24" zoomScaleNormal="100" workbookViewId="0">
      <selection activeCell="A34" sqref="A34:G34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2535</v>
      </c>
      <c r="D1" s="215"/>
      <c r="E1" s="215"/>
      <c r="F1" s="215"/>
    </row>
    <row r="2" spans="1:14" ht="27.75" customHeight="1" x14ac:dyDescent="0.2">
      <c r="A2" s="216" t="s">
        <v>2536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54.75" customHeight="1" x14ac:dyDescent="0.2">
      <c r="A5" s="12">
        <v>1</v>
      </c>
      <c r="B5" s="4" t="s">
        <v>2538</v>
      </c>
      <c r="C5" s="7" t="s">
        <v>2550</v>
      </c>
      <c r="D5" s="5">
        <v>48941</v>
      </c>
      <c r="E5" s="10" t="s">
        <v>2247</v>
      </c>
      <c r="F5" s="130" t="s">
        <v>46</v>
      </c>
      <c r="G5" s="37"/>
      <c r="I5" s="16"/>
      <c r="J5" s="16"/>
      <c r="K5" s="16"/>
      <c r="L5" s="3"/>
      <c r="M5" s="3"/>
    </row>
    <row r="6" spans="1:14" ht="135.75" customHeight="1" x14ac:dyDescent="0.2">
      <c r="A6" s="12">
        <v>2</v>
      </c>
      <c r="B6" s="4" t="s">
        <v>2557</v>
      </c>
      <c r="C6" s="7" t="s">
        <v>2551</v>
      </c>
      <c r="D6" s="5">
        <v>5553</v>
      </c>
      <c r="E6" s="10" t="s">
        <v>2247</v>
      </c>
      <c r="F6" s="128" t="s">
        <v>15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2539</v>
      </c>
      <c r="C7" s="7" t="s">
        <v>2552</v>
      </c>
      <c r="D7" s="5">
        <v>2272</v>
      </c>
      <c r="E7" s="10" t="s">
        <v>2247</v>
      </c>
      <c r="F7" s="57" t="s">
        <v>47</v>
      </c>
      <c r="G7" s="35"/>
      <c r="I7" s="16"/>
      <c r="J7" s="16"/>
      <c r="K7" s="16"/>
      <c r="L7" s="3"/>
      <c r="M7" s="3"/>
      <c r="N7" s="22"/>
    </row>
    <row r="8" spans="1:14" ht="51" customHeight="1" x14ac:dyDescent="0.2">
      <c r="A8" s="12">
        <v>4</v>
      </c>
      <c r="B8" s="4" t="s">
        <v>2540</v>
      </c>
      <c r="C8" s="7" t="s">
        <v>2562</v>
      </c>
      <c r="D8" s="5">
        <v>7899</v>
      </c>
      <c r="E8" s="10" t="s">
        <v>2247</v>
      </c>
      <c r="F8" s="57" t="s">
        <v>59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2541</v>
      </c>
      <c r="C9" s="7" t="s">
        <v>2559</v>
      </c>
      <c r="D9" s="5">
        <v>1508</v>
      </c>
      <c r="E9" s="10" t="s">
        <v>2247</v>
      </c>
      <c r="F9" s="130" t="s">
        <v>18</v>
      </c>
      <c r="G9" s="3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2541</v>
      </c>
      <c r="C10" s="7" t="s">
        <v>2560</v>
      </c>
      <c r="D10" s="5">
        <v>1358</v>
      </c>
      <c r="E10" s="10" t="s">
        <v>2247</v>
      </c>
      <c r="F10" s="130" t="s">
        <v>7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2542</v>
      </c>
      <c r="C11" s="7" t="s">
        <v>2561</v>
      </c>
      <c r="D11" s="5">
        <v>1358</v>
      </c>
      <c r="E11" s="10" t="s">
        <v>2247</v>
      </c>
      <c r="F11" s="128" t="s">
        <v>25</v>
      </c>
      <c r="G11" s="35"/>
      <c r="I11" s="16"/>
      <c r="J11" s="16"/>
      <c r="K11" s="16"/>
      <c r="L11" s="3"/>
      <c r="M11" s="3"/>
      <c r="N11" s="22"/>
    </row>
    <row r="12" spans="1:14" ht="50.25" customHeight="1" x14ac:dyDescent="0.2">
      <c r="A12" s="12">
        <v>8</v>
      </c>
      <c r="B12" s="4" t="s">
        <v>2543</v>
      </c>
      <c r="C12" s="7" t="s">
        <v>2563</v>
      </c>
      <c r="D12" s="5">
        <v>3586</v>
      </c>
      <c r="E12" s="10" t="s">
        <v>2247</v>
      </c>
      <c r="F12" s="128" t="s">
        <v>25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2544</v>
      </c>
      <c r="C13" s="7" t="s">
        <v>2564</v>
      </c>
      <c r="D13" s="5">
        <v>8060</v>
      </c>
      <c r="E13" s="10" t="s">
        <v>2247</v>
      </c>
      <c r="F13" s="130" t="s">
        <v>46</v>
      </c>
      <c r="G13" s="35"/>
      <c r="I13" s="16"/>
      <c r="J13" s="16"/>
      <c r="K13" s="16"/>
      <c r="L13" s="3"/>
      <c r="M13" s="3"/>
    </row>
    <row r="14" spans="1:14" ht="66" customHeight="1" x14ac:dyDescent="0.2">
      <c r="A14" s="12">
        <v>10</v>
      </c>
      <c r="B14" s="4" t="s">
        <v>2545</v>
      </c>
      <c r="C14" s="7" t="s">
        <v>2553</v>
      </c>
      <c r="D14" s="5">
        <v>4715</v>
      </c>
      <c r="E14" s="10" t="s">
        <v>2247</v>
      </c>
      <c r="F14" s="130" t="s">
        <v>313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2546</v>
      </c>
      <c r="C15" s="7" t="s">
        <v>2565</v>
      </c>
      <c r="D15" s="5">
        <v>3236</v>
      </c>
      <c r="E15" s="10" t="s">
        <v>2247</v>
      </c>
      <c r="F15" s="128" t="s">
        <v>25</v>
      </c>
      <c r="G15" s="35"/>
      <c r="I15" s="16"/>
      <c r="J15" s="16"/>
      <c r="K15" s="16"/>
      <c r="L15" s="3"/>
      <c r="M15" s="3"/>
    </row>
    <row r="16" spans="1:14" ht="126" customHeight="1" x14ac:dyDescent="0.2">
      <c r="A16" s="12">
        <v>12</v>
      </c>
      <c r="B16" s="4" t="s">
        <v>2547</v>
      </c>
      <c r="C16" s="6" t="s">
        <v>2556</v>
      </c>
      <c r="D16" s="5">
        <v>41375</v>
      </c>
      <c r="E16" s="10" t="s">
        <v>2247</v>
      </c>
      <c r="F16" s="130" t="s">
        <v>313</v>
      </c>
      <c r="G16" s="35"/>
      <c r="I16" s="16"/>
      <c r="J16" s="16"/>
      <c r="K16" s="16"/>
      <c r="L16" s="3"/>
      <c r="M16" s="3"/>
    </row>
    <row r="17" spans="1:14" ht="56.25" customHeight="1" x14ac:dyDescent="0.2">
      <c r="A17" s="12">
        <v>13</v>
      </c>
      <c r="B17" s="4" t="s">
        <v>2548</v>
      </c>
      <c r="C17" s="7" t="s">
        <v>2566</v>
      </c>
      <c r="D17" s="5">
        <v>15183</v>
      </c>
      <c r="E17" s="10" t="s">
        <v>2247</v>
      </c>
      <c r="F17" s="128" t="s">
        <v>25</v>
      </c>
      <c r="G17" s="35"/>
      <c r="I17" s="16"/>
      <c r="J17" s="16"/>
      <c r="K17" s="16"/>
      <c r="L17" s="3"/>
      <c r="M17" s="3"/>
    </row>
    <row r="18" spans="1:14" ht="42" customHeight="1" x14ac:dyDescent="0.2">
      <c r="A18" s="12">
        <v>14</v>
      </c>
      <c r="B18" s="4" t="s">
        <v>2548</v>
      </c>
      <c r="C18" s="7" t="s">
        <v>2567</v>
      </c>
      <c r="D18" s="5">
        <v>2263</v>
      </c>
      <c r="E18" s="10" t="s">
        <v>2247</v>
      </c>
      <c r="F18" s="130" t="s">
        <v>32</v>
      </c>
      <c r="G18" s="35"/>
      <c r="I18" s="16"/>
      <c r="J18" s="16"/>
      <c r="K18" s="16"/>
      <c r="L18" s="3"/>
      <c r="M18" s="3"/>
    </row>
    <row r="19" spans="1:14" ht="42" customHeight="1" x14ac:dyDescent="0.2">
      <c r="A19" s="12">
        <v>15</v>
      </c>
      <c r="B19" s="4" t="s">
        <v>2549</v>
      </c>
      <c r="C19" s="7" t="s">
        <v>2568</v>
      </c>
      <c r="D19" s="5">
        <v>14973</v>
      </c>
      <c r="E19" s="10" t="s">
        <v>2247</v>
      </c>
      <c r="F19" s="130" t="s">
        <v>32</v>
      </c>
      <c r="G19" s="35"/>
      <c r="I19" s="16"/>
      <c r="J19" s="16"/>
      <c r="K19" s="16"/>
      <c r="L19" s="3"/>
      <c r="M19" s="3"/>
    </row>
    <row r="20" spans="1:14" ht="42" customHeight="1" x14ac:dyDescent="0.2">
      <c r="A20" s="12">
        <v>16</v>
      </c>
      <c r="B20" s="4" t="s">
        <v>2549</v>
      </c>
      <c r="C20" s="7" t="s">
        <v>2569</v>
      </c>
      <c r="D20" s="5">
        <v>6481</v>
      </c>
      <c r="E20" s="10" t="s">
        <v>2247</v>
      </c>
      <c r="F20" s="130" t="s">
        <v>29</v>
      </c>
      <c r="G20" s="35"/>
      <c r="I20" s="16"/>
      <c r="J20" s="16"/>
      <c r="K20" s="16"/>
      <c r="L20" s="3"/>
      <c r="M20" s="3"/>
    </row>
    <row r="21" spans="1:14" ht="42" customHeight="1" x14ac:dyDescent="0.2">
      <c r="A21" s="12">
        <v>17</v>
      </c>
      <c r="B21" s="4" t="s">
        <v>2549</v>
      </c>
      <c r="C21" s="7" t="s">
        <v>2570</v>
      </c>
      <c r="D21" s="5">
        <v>4736</v>
      </c>
      <c r="E21" s="10" t="s">
        <v>2247</v>
      </c>
      <c r="F21" s="130" t="s">
        <v>45</v>
      </c>
      <c r="G21" s="35"/>
      <c r="I21" s="16"/>
      <c r="J21" s="16"/>
      <c r="K21" s="16"/>
      <c r="L21" s="3"/>
      <c r="M21" s="3"/>
    </row>
    <row r="22" spans="1:14" ht="75" customHeight="1" x14ac:dyDescent="0.2">
      <c r="A22" s="12">
        <v>18</v>
      </c>
      <c r="B22" s="4" t="s">
        <v>2558</v>
      </c>
      <c r="C22" s="7" t="s">
        <v>2555</v>
      </c>
      <c r="D22" s="5">
        <v>11297</v>
      </c>
      <c r="E22" s="10"/>
      <c r="F22" s="130" t="s">
        <v>268</v>
      </c>
      <c r="G22" s="35"/>
      <c r="I22" s="16"/>
      <c r="J22" s="16"/>
      <c r="K22" s="16"/>
      <c r="L22" s="3"/>
      <c r="M22" s="3"/>
    </row>
    <row r="23" spans="1:14" ht="68.25" customHeight="1" x14ac:dyDescent="0.2">
      <c r="A23" s="12">
        <v>19</v>
      </c>
      <c r="B23" s="4" t="s">
        <v>2580</v>
      </c>
      <c r="C23" s="7" t="s">
        <v>2554</v>
      </c>
      <c r="D23" s="5">
        <v>1449</v>
      </c>
      <c r="E23" s="10"/>
      <c r="F23" s="130" t="s">
        <v>9</v>
      </c>
      <c r="G23" s="35"/>
      <c r="I23" s="16"/>
      <c r="J23" s="16"/>
      <c r="K23" s="16"/>
      <c r="L23" s="3"/>
      <c r="M23" s="3"/>
    </row>
    <row r="24" spans="1:14" ht="12.75" customHeight="1" x14ac:dyDescent="0.2">
      <c r="A24" s="12">
        <v>20</v>
      </c>
      <c r="B24" s="12"/>
      <c r="C24" s="8"/>
      <c r="D24" s="9"/>
      <c r="E24" s="10"/>
      <c r="F24" s="32"/>
      <c r="G24" s="35"/>
      <c r="I24" s="16"/>
      <c r="J24" s="16"/>
      <c r="K24" s="16"/>
      <c r="L24" s="3"/>
      <c r="M24" s="3"/>
    </row>
    <row r="25" spans="1:14" ht="12.75" customHeight="1" x14ac:dyDescent="0.2">
      <c r="A25" s="12">
        <v>21</v>
      </c>
      <c r="B25" s="12"/>
      <c r="C25" s="8"/>
      <c r="D25" s="9"/>
      <c r="E25" s="10"/>
      <c r="F25" s="32"/>
      <c r="G25" s="35"/>
      <c r="I25" s="16"/>
      <c r="J25" s="16"/>
      <c r="K25" s="16"/>
      <c r="L25" s="3"/>
      <c r="M25" s="3"/>
    </row>
    <row r="26" spans="1:14" x14ac:dyDescent="0.2">
      <c r="A26" s="12"/>
      <c r="B26" s="12"/>
      <c r="C26" s="11" t="s">
        <v>31</v>
      </c>
      <c r="D26" s="17">
        <f>SUM(D5:D25)</f>
        <v>186243</v>
      </c>
      <c r="E26" s="9"/>
      <c r="F26" s="33"/>
      <c r="G26" s="36"/>
    </row>
    <row r="28" spans="1:14" ht="15.75" customHeight="1" x14ac:dyDescent="0.2">
      <c r="C28" s="135" t="s">
        <v>2245</v>
      </c>
      <c r="D28" s="99"/>
      <c r="E28" s="99"/>
      <c r="F28" s="99"/>
    </row>
    <row r="30" spans="1:14" ht="33.75" customHeight="1" x14ac:dyDescent="0.2">
      <c r="A30" s="217" t="s">
        <v>2537</v>
      </c>
      <c r="B30" s="217"/>
      <c r="C30" s="217"/>
      <c r="D30" s="217"/>
      <c r="E30" s="217"/>
      <c r="F30" s="217"/>
      <c r="G30" s="217"/>
    </row>
    <row r="32" spans="1:14" ht="63.75" x14ac:dyDescent="0.2">
      <c r="A32" s="13" t="s">
        <v>3</v>
      </c>
      <c r="B32" s="13" t="s">
        <v>73</v>
      </c>
      <c r="C32" s="14" t="s">
        <v>4</v>
      </c>
      <c r="D32" s="14" t="s">
        <v>13</v>
      </c>
      <c r="E32" s="13" t="s">
        <v>72</v>
      </c>
      <c r="F32" s="15" t="s">
        <v>0</v>
      </c>
      <c r="G32" s="13" t="s">
        <v>1</v>
      </c>
      <c r="I32" s="19" t="s">
        <v>37</v>
      </c>
      <c r="J32" s="19" t="s">
        <v>38</v>
      </c>
      <c r="K32" s="19" t="s">
        <v>39</v>
      </c>
      <c r="L32" s="19" t="s">
        <v>40</v>
      </c>
      <c r="M32" s="19" t="s">
        <v>41</v>
      </c>
      <c r="N32" s="30" t="s">
        <v>100</v>
      </c>
    </row>
    <row r="33" spans="1:14" ht="51" x14ac:dyDescent="0.2">
      <c r="A33" s="63">
        <v>1</v>
      </c>
      <c r="B33" s="23" t="s">
        <v>2573</v>
      </c>
      <c r="C33" s="72" t="s">
        <v>2572</v>
      </c>
      <c r="D33" s="73">
        <v>211487.71</v>
      </c>
      <c r="E33" s="23" t="s">
        <v>1128</v>
      </c>
      <c r="F33" s="53" t="s">
        <v>47</v>
      </c>
      <c r="G33" s="23" t="s">
        <v>2571</v>
      </c>
      <c r="I33" s="16"/>
      <c r="J33" s="16"/>
      <c r="K33" s="16"/>
      <c r="L33" s="16"/>
      <c r="M33" s="28"/>
      <c r="N33" s="16"/>
    </row>
    <row r="34" spans="1:14" ht="69.75" customHeight="1" x14ac:dyDescent="0.2">
      <c r="A34" s="63">
        <v>2</v>
      </c>
      <c r="B34" s="23" t="s">
        <v>2576</v>
      </c>
      <c r="C34" s="72" t="s">
        <v>2575</v>
      </c>
      <c r="D34" s="73">
        <v>9500</v>
      </c>
      <c r="E34" s="23" t="s">
        <v>1129</v>
      </c>
      <c r="F34" s="53" t="s">
        <v>5</v>
      </c>
      <c r="G34" s="23" t="s">
        <v>2574</v>
      </c>
      <c r="I34" s="16"/>
      <c r="J34" s="16"/>
      <c r="K34" s="16"/>
      <c r="L34" s="16"/>
      <c r="M34" s="28"/>
      <c r="N34" s="16"/>
    </row>
    <row r="35" spans="1:14" ht="102" x14ac:dyDescent="0.2">
      <c r="A35" s="63">
        <v>3</v>
      </c>
      <c r="B35" s="23" t="s">
        <v>2579</v>
      </c>
      <c r="C35" s="72" t="s">
        <v>2578</v>
      </c>
      <c r="D35" s="73">
        <f>9498.6+1711+400</f>
        <v>11609.6</v>
      </c>
      <c r="E35" s="23" t="s">
        <v>2</v>
      </c>
      <c r="F35" s="53" t="s">
        <v>273</v>
      </c>
      <c r="G35" s="23" t="s">
        <v>2577</v>
      </c>
      <c r="I35" s="16"/>
      <c r="J35" s="16"/>
      <c r="K35" s="16"/>
      <c r="L35" s="16"/>
      <c r="M35" s="28"/>
      <c r="N35" s="16"/>
    </row>
    <row r="36" spans="1:14" ht="63.75" x14ac:dyDescent="0.2">
      <c r="A36" s="63">
        <v>4</v>
      </c>
      <c r="B36" s="23" t="s">
        <v>2580</v>
      </c>
      <c r="C36" s="72" t="s">
        <v>2581</v>
      </c>
      <c r="D36" s="73">
        <v>34000</v>
      </c>
      <c r="E36" s="23" t="s">
        <v>1129</v>
      </c>
      <c r="F36" s="53" t="s">
        <v>9</v>
      </c>
      <c r="G36" s="23" t="s">
        <v>2615</v>
      </c>
      <c r="I36" s="16"/>
      <c r="J36" s="16"/>
      <c r="K36" s="16"/>
      <c r="L36" s="16"/>
      <c r="M36" s="28"/>
      <c r="N36" s="16"/>
    </row>
    <row r="37" spans="1:14" x14ac:dyDescent="0.2">
      <c r="A37" s="12">
        <v>5</v>
      </c>
      <c r="B37" s="12"/>
      <c r="C37" s="8"/>
      <c r="D37" s="9"/>
      <c r="E37" s="10"/>
      <c r="F37" s="11"/>
      <c r="G37" s="10"/>
      <c r="I37" s="16"/>
      <c r="J37" s="16"/>
      <c r="K37" s="16"/>
      <c r="L37" s="16"/>
      <c r="M37" s="28"/>
      <c r="N37" s="16"/>
    </row>
    <row r="38" spans="1:14" x14ac:dyDescent="0.2">
      <c r="A38" s="12">
        <v>6</v>
      </c>
      <c r="B38" s="12"/>
      <c r="C38" s="20"/>
      <c r="D38" s="9"/>
      <c r="E38" s="10"/>
      <c r="F38" s="11"/>
      <c r="G38" s="10"/>
      <c r="I38" s="16"/>
      <c r="J38" s="16"/>
      <c r="K38" s="16"/>
      <c r="L38" s="16"/>
      <c r="M38" s="28"/>
      <c r="N38" s="16"/>
    </row>
    <row r="39" spans="1:14" x14ac:dyDescent="0.2">
      <c r="A39" s="12"/>
      <c r="B39" s="12"/>
      <c r="C39" s="11" t="s">
        <v>31</v>
      </c>
      <c r="D39" s="18">
        <f>SUM(D33:D38)</f>
        <v>266597.31</v>
      </c>
      <c r="E39" s="9"/>
      <c r="F39" s="9"/>
      <c r="G39" s="9"/>
      <c r="I39" s="16"/>
      <c r="J39" s="16"/>
      <c r="K39" s="16"/>
      <c r="L39" s="16"/>
      <c r="M39" s="28"/>
      <c r="N39" s="16"/>
    </row>
    <row r="41" spans="1:14" x14ac:dyDescent="0.2">
      <c r="C41" s="135" t="s">
        <v>2245</v>
      </c>
      <c r="D41" s="99"/>
      <c r="E41" s="99"/>
      <c r="F41" s="99"/>
    </row>
  </sheetData>
  <mergeCells count="3">
    <mergeCell ref="C1:F1"/>
    <mergeCell ref="A2:G2"/>
    <mergeCell ref="A30:G30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2"/>
  <sheetViews>
    <sheetView topLeftCell="A28" zoomScaleNormal="100" workbookViewId="0">
      <selection activeCell="C11" sqref="C1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2510</v>
      </c>
      <c r="D1" s="215"/>
      <c r="E1" s="215"/>
      <c r="F1" s="215"/>
    </row>
    <row r="2" spans="1:14" ht="27.75" customHeight="1" x14ac:dyDescent="0.2">
      <c r="A2" s="216" t="s">
        <v>2511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2467</v>
      </c>
      <c r="C5" s="57" t="s">
        <v>2484</v>
      </c>
      <c r="D5" s="5">
        <v>5854</v>
      </c>
      <c r="E5" s="10" t="s">
        <v>2247</v>
      </c>
      <c r="F5" s="130" t="s">
        <v>270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2467</v>
      </c>
      <c r="C6" s="7" t="s">
        <v>2485</v>
      </c>
      <c r="D6" s="5">
        <v>19625</v>
      </c>
      <c r="E6" s="10" t="s">
        <v>2247</v>
      </c>
      <c r="F6" s="130" t="s">
        <v>10</v>
      </c>
      <c r="G6" s="35"/>
      <c r="I6" s="16"/>
      <c r="J6" s="16"/>
      <c r="K6" s="16"/>
      <c r="L6" s="3"/>
      <c r="M6" s="3"/>
      <c r="N6" s="25"/>
    </row>
    <row r="7" spans="1:14" ht="50.25" customHeight="1" x14ac:dyDescent="0.2">
      <c r="A7" s="12">
        <v>3</v>
      </c>
      <c r="B7" s="4" t="s">
        <v>2468</v>
      </c>
      <c r="C7" s="7" t="s">
        <v>2486</v>
      </c>
      <c r="D7" s="5">
        <v>43257</v>
      </c>
      <c r="E7" s="10" t="s">
        <v>2247</v>
      </c>
      <c r="F7" s="128" t="s">
        <v>27</v>
      </c>
      <c r="G7" s="35"/>
      <c r="I7" s="16"/>
      <c r="J7" s="16"/>
      <c r="K7" s="16"/>
      <c r="L7" s="3"/>
      <c r="M7" s="3"/>
      <c r="N7" s="22"/>
    </row>
    <row r="8" spans="1:14" ht="52.5" customHeight="1" x14ac:dyDescent="0.2">
      <c r="A8" s="12">
        <v>4</v>
      </c>
      <c r="B8" s="4" t="s">
        <v>2469</v>
      </c>
      <c r="C8" s="7" t="s">
        <v>2487</v>
      </c>
      <c r="D8" s="5">
        <v>2379</v>
      </c>
      <c r="E8" s="10" t="s">
        <v>2247</v>
      </c>
      <c r="F8" s="130" t="s">
        <v>6</v>
      </c>
      <c r="G8" s="35"/>
      <c r="I8" s="16"/>
      <c r="J8" s="16"/>
      <c r="K8" s="16"/>
      <c r="L8" s="3"/>
      <c r="M8" s="3"/>
      <c r="N8" s="22"/>
    </row>
    <row r="9" spans="1:14" ht="51.75" customHeight="1" x14ac:dyDescent="0.2">
      <c r="A9" s="12">
        <v>5</v>
      </c>
      <c r="B9" s="4" t="s">
        <v>2469</v>
      </c>
      <c r="C9" s="7" t="s">
        <v>2488</v>
      </c>
      <c r="D9" s="5">
        <v>1135</v>
      </c>
      <c r="E9" s="10" t="s">
        <v>2247</v>
      </c>
      <c r="F9" s="130" t="s">
        <v>32</v>
      </c>
      <c r="G9" s="3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2470</v>
      </c>
      <c r="C10" s="7" t="s">
        <v>2501</v>
      </c>
      <c r="D10" s="5">
        <v>1603</v>
      </c>
      <c r="E10" s="10" t="s">
        <v>2247</v>
      </c>
      <c r="F10" s="130" t="s">
        <v>32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2471</v>
      </c>
      <c r="C11" s="66" t="s">
        <v>2531</v>
      </c>
      <c r="D11" s="5">
        <v>10162</v>
      </c>
      <c r="E11" s="10" t="s">
        <v>2247</v>
      </c>
      <c r="F11" s="57" t="s">
        <v>279</v>
      </c>
      <c r="G11" s="35"/>
      <c r="I11" s="16"/>
      <c r="J11" s="16"/>
      <c r="K11" s="16"/>
      <c r="L11" s="3"/>
      <c r="M11" s="3"/>
      <c r="N11" s="22"/>
    </row>
    <row r="12" spans="1:14" ht="53.25" customHeight="1" x14ac:dyDescent="0.2">
      <c r="A12" s="12">
        <v>8</v>
      </c>
      <c r="B12" s="4" t="s">
        <v>2472</v>
      </c>
      <c r="C12" s="7" t="s">
        <v>2489</v>
      </c>
      <c r="D12" s="5">
        <v>7769</v>
      </c>
      <c r="E12" s="10" t="s">
        <v>2247</v>
      </c>
      <c r="F12" s="130" t="s">
        <v>30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2473</v>
      </c>
      <c r="C13" s="7" t="s">
        <v>2490</v>
      </c>
      <c r="D13" s="5">
        <v>5453</v>
      </c>
      <c r="E13" s="10" t="s">
        <v>2247</v>
      </c>
      <c r="F13" s="130" t="s">
        <v>32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2474</v>
      </c>
      <c r="C14" s="7" t="s">
        <v>2491</v>
      </c>
      <c r="D14" s="5">
        <v>1909</v>
      </c>
      <c r="E14" s="10" t="s">
        <v>2247</v>
      </c>
      <c r="F14" s="130" t="s">
        <v>284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2475</v>
      </c>
      <c r="C15" s="66" t="s">
        <v>2533</v>
      </c>
      <c r="D15" s="5">
        <v>9651</v>
      </c>
      <c r="E15" s="10" t="s">
        <v>2247</v>
      </c>
      <c r="F15" s="130" t="s">
        <v>32</v>
      </c>
      <c r="G15" s="35"/>
      <c r="I15" s="16"/>
      <c r="J15" s="16"/>
      <c r="K15" s="16"/>
      <c r="L15" s="3"/>
      <c r="M15" s="3"/>
    </row>
    <row r="16" spans="1:14" ht="51" customHeight="1" x14ac:dyDescent="0.2">
      <c r="A16" s="12">
        <v>12</v>
      </c>
      <c r="B16" s="4" t="s">
        <v>2476</v>
      </c>
      <c r="C16" s="7" t="s">
        <v>2492</v>
      </c>
      <c r="D16" s="5">
        <v>3623</v>
      </c>
      <c r="E16" s="10" t="s">
        <v>2247</v>
      </c>
      <c r="F16" s="57" t="s">
        <v>17</v>
      </c>
      <c r="G16" s="35"/>
      <c r="I16" s="16"/>
      <c r="J16" s="16"/>
      <c r="K16" s="16"/>
      <c r="L16" s="3"/>
      <c r="M16" s="3"/>
    </row>
    <row r="17" spans="1:13" ht="42" customHeight="1" x14ac:dyDescent="0.2">
      <c r="A17" s="12">
        <v>13</v>
      </c>
      <c r="B17" s="4" t="s">
        <v>2477</v>
      </c>
      <c r="C17" s="7" t="s">
        <v>2493</v>
      </c>
      <c r="D17" s="5">
        <v>832</v>
      </c>
      <c r="E17" s="10" t="s">
        <v>2247</v>
      </c>
      <c r="F17" s="128" t="s">
        <v>69</v>
      </c>
      <c r="G17" s="35"/>
      <c r="I17" s="16"/>
      <c r="J17" s="16"/>
      <c r="K17" s="16"/>
      <c r="L17" s="3"/>
      <c r="M17" s="3"/>
    </row>
    <row r="18" spans="1:13" ht="51" customHeight="1" x14ac:dyDescent="0.2">
      <c r="A18" s="12">
        <v>14</v>
      </c>
      <c r="B18" s="4" t="s">
        <v>2479</v>
      </c>
      <c r="C18" s="7" t="s">
        <v>2494</v>
      </c>
      <c r="D18" s="5">
        <v>4225</v>
      </c>
      <c r="E18" s="10" t="s">
        <v>2247</v>
      </c>
      <c r="F18" s="130" t="s">
        <v>10</v>
      </c>
      <c r="G18" s="35"/>
      <c r="I18" s="16"/>
      <c r="J18" s="16"/>
      <c r="K18" s="16"/>
      <c r="L18" s="3"/>
      <c r="M18" s="3"/>
    </row>
    <row r="19" spans="1:13" ht="51" customHeight="1" x14ac:dyDescent="0.2">
      <c r="A19" s="12">
        <v>15</v>
      </c>
      <c r="B19" s="4" t="s">
        <v>2480</v>
      </c>
      <c r="C19" s="7" t="s">
        <v>2495</v>
      </c>
      <c r="D19" s="5">
        <v>10933</v>
      </c>
      <c r="E19" s="10" t="s">
        <v>2247</v>
      </c>
      <c r="F19" s="57" t="s">
        <v>279</v>
      </c>
      <c r="G19" s="35"/>
      <c r="I19" s="16"/>
      <c r="J19" s="16"/>
      <c r="K19" s="16"/>
      <c r="L19" s="3"/>
      <c r="M19" s="3"/>
    </row>
    <row r="20" spans="1:13" ht="51" customHeight="1" x14ac:dyDescent="0.2">
      <c r="A20" s="12">
        <v>16</v>
      </c>
      <c r="B20" s="4" t="s">
        <v>2478</v>
      </c>
      <c r="C20" s="7" t="s">
        <v>2496</v>
      </c>
      <c r="D20" s="5">
        <v>1566</v>
      </c>
      <c r="E20" s="10" t="s">
        <v>2247</v>
      </c>
      <c r="F20" s="130" t="s">
        <v>30</v>
      </c>
      <c r="G20" s="35"/>
      <c r="I20" s="16"/>
      <c r="J20" s="16"/>
      <c r="K20" s="16"/>
      <c r="L20" s="3"/>
      <c r="M20" s="3"/>
    </row>
    <row r="21" spans="1:13" ht="51" customHeight="1" x14ac:dyDescent="0.2">
      <c r="A21" s="12">
        <v>17</v>
      </c>
      <c r="B21" s="4" t="s">
        <v>2481</v>
      </c>
      <c r="C21" s="7" t="s">
        <v>2497</v>
      </c>
      <c r="D21" s="5">
        <v>3056</v>
      </c>
      <c r="E21" s="10" t="s">
        <v>2247</v>
      </c>
      <c r="F21" s="130" t="s">
        <v>8</v>
      </c>
      <c r="G21" s="35"/>
      <c r="I21" s="16"/>
      <c r="J21" s="16"/>
      <c r="K21" s="16"/>
      <c r="L21" s="3"/>
      <c r="M21" s="3"/>
    </row>
    <row r="22" spans="1:13" ht="51" customHeight="1" x14ac:dyDescent="0.2">
      <c r="A22" s="12">
        <v>18</v>
      </c>
      <c r="B22" s="4" t="s">
        <v>2481</v>
      </c>
      <c r="C22" s="7" t="s">
        <v>2498</v>
      </c>
      <c r="D22" s="5">
        <v>7997</v>
      </c>
      <c r="E22" s="10" t="s">
        <v>2247</v>
      </c>
      <c r="F22" s="130" t="s">
        <v>8</v>
      </c>
      <c r="G22" s="35"/>
      <c r="I22" s="16"/>
      <c r="J22" s="16"/>
      <c r="K22" s="16"/>
      <c r="L22" s="3"/>
      <c r="M22" s="3"/>
    </row>
    <row r="23" spans="1:13" ht="51" customHeight="1" x14ac:dyDescent="0.2">
      <c r="A23" s="12">
        <v>19</v>
      </c>
      <c r="B23" s="4" t="s">
        <v>2482</v>
      </c>
      <c r="C23" s="7" t="s">
        <v>2499</v>
      </c>
      <c r="D23" s="5">
        <v>1621</v>
      </c>
      <c r="E23" s="10" t="s">
        <v>2247</v>
      </c>
      <c r="F23" s="57" t="s">
        <v>279</v>
      </c>
      <c r="G23" s="35"/>
      <c r="I23" s="16"/>
      <c r="J23" s="16"/>
      <c r="K23" s="16"/>
      <c r="L23" s="3"/>
      <c r="M23" s="3"/>
    </row>
    <row r="24" spans="1:13" ht="51" customHeight="1" x14ac:dyDescent="0.2">
      <c r="A24" s="12">
        <v>20</v>
      </c>
      <c r="B24" s="4" t="s">
        <v>2483</v>
      </c>
      <c r="C24" s="7" t="s">
        <v>2500</v>
      </c>
      <c r="D24" s="5">
        <v>28300</v>
      </c>
      <c r="E24" s="10" t="s">
        <v>2247</v>
      </c>
      <c r="F24" s="130" t="s">
        <v>30</v>
      </c>
      <c r="G24" s="35"/>
      <c r="I24" s="16"/>
      <c r="J24" s="16"/>
      <c r="K24" s="16"/>
      <c r="L24" s="3"/>
      <c r="M24" s="3"/>
    </row>
    <row r="25" spans="1:13" ht="51" customHeight="1" x14ac:dyDescent="0.2">
      <c r="A25" s="12">
        <v>21</v>
      </c>
      <c r="B25" s="12"/>
      <c r="C25" s="8"/>
      <c r="D25" s="9"/>
      <c r="E25" s="10"/>
      <c r="F25" s="32"/>
      <c r="G25" s="35"/>
      <c r="I25" s="16"/>
      <c r="J25" s="16"/>
      <c r="K25" s="16"/>
      <c r="L25" s="3"/>
      <c r="M25" s="3"/>
    </row>
    <row r="26" spans="1:13" ht="12.75" customHeight="1" x14ac:dyDescent="0.2">
      <c r="A26" s="12">
        <v>22</v>
      </c>
      <c r="B26" s="12"/>
      <c r="C26" s="8"/>
      <c r="D26" s="9"/>
      <c r="E26" s="10"/>
      <c r="F26" s="32"/>
      <c r="G26" s="35"/>
      <c r="I26" s="16"/>
      <c r="J26" s="16"/>
      <c r="K26" s="16"/>
      <c r="L26" s="3"/>
      <c r="M26" s="3"/>
    </row>
    <row r="27" spans="1:13" x14ac:dyDescent="0.2">
      <c r="A27" s="12">
        <v>23</v>
      </c>
      <c r="B27" s="26"/>
      <c r="C27" s="8"/>
      <c r="D27" s="145"/>
      <c r="E27" s="10"/>
      <c r="F27" s="32"/>
      <c r="G27" s="35"/>
      <c r="I27" s="16"/>
      <c r="J27" s="16"/>
      <c r="K27" s="16"/>
      <c r="L27" s="3"/>
      <c r="M27" s="3"/>
    </row>
    <row r="28" spans="1:13" x14ac:dyDescent="0.2">
      <c r="A28" s="12"/>
      <c r="B28" s="12"/>
      <c r="C28" s="11" t="s">
        <v>31</v>
      </c>
      <c r="D28" s="17">
        <f>SUM(D5:D27)</f>
        <v>170950</v>
      </c>
      <c r="E28" s="9"/>
      <c r="F28" s="33"/>
      <c r="G28" s="36"/>
    </row>
    <row r="30" spans="1:13" ht="15.75" customHeight="1" x14ac:dyDescent="0.2">
      <c r="C30" s="135" t="s">
        <v>2245</v>
      </c>
      <c r="D30" s="99"/>
      <c r="E30" s="99"/>
      <c r="F30" s="99"/>
    </row>
    <row r="32" spans="1:13" ht="33.75" customHeight="1" x14ac:dyDescent="0.2">
      <c r="A32" s="217" t="s">
        <v>2512</v>
      </c>
      <c r="B32" s="217"/>
      <c r="C32" s="217"/>
      <c r="D32" s="217"/>
      <c r="E32" s="217"/>
      <c r="F32" s="217"/>
      <c r="G32" s="217"/>
    </row>
    <row r="34" spans="1:14" ht="63.75" x14ac:dyDescent="0.2">
      <c r="A34" s="13" t="s">
        <v>3</v>
      </c>
      <c r="B34" s="13" t="s">
        <v>73</v>
      </c>
      <c r="C34" s="14" t="s">
        <v>4</v>
      </c>
      <c r="D34" s="14" t="s">
        <v>13</v>
      </c>
      <c r="E34" s="13" t="s">
        <v>72</v>
      </c>
      <c r="F34" s="15" t="s">
        <v>0</v>
      </c>
      <c r="G34" s="13" t="s">
        <v>1</v>
      </c>
      <c r="I34" s="19" t="s">
        <v>37</v>
      </c>
      <c r="J34" s="19" t="s">
        <v>38</v>
      </c>
      <c r="K34" s="19" t="s">
        <v>39</v>
      </c>
      <c r="L34" s="19" t="s">
        <v>40</v>
      </c>
      <c r="M34" s="19" t="s">
        <v>41</v>
      </c>
      <c r="N34" s="30" t="s">
        <v>100</v>
      </c>
    </row>
    <row r="35" spans="1:14" ht="51" x14ac:dyDescent="0.2">
      <c r="A35" s="63">
        <v>1</v>
      </c>
      <c r="B35" s="23" t="s">
        <v>2504</v>
      </c>
      <c r="C35" s="72" t="s">
        <v>2503</v>
      </c>
      <c r="D35" s="73">
        <v>160000</v>
      </c>
      <c r="E35" s="23" t="s">
        <v>1134</v>
      </c>
      <c r="F35" s="53" t="s">
        <v>35</v>
      </c>
      <c r="G35" s="23" t="s">
        <v>2502</v>
      </c>
      <c r="I35" s="16"/>
      <c r="J35" s="16"/>
      <c r="K35" s="16"/>
      <c r="L35" s="16"/>
      <c r="M35" s="28"/>
      <c r="N35" s="16"/>
    </row>
    <row r="36" spans="1:14" ht="42" customHeight="1" x14ac:dyDescent="0.2">
      <c r="A36" s="63">
        <v>2</v>
      </c>
      <c r="B36" s="23" t="s">
        <v>2506</v>
      </c>
      <c r="C36" s="72" t="s">
        <v>2508</v>
      </c>
      <c r="D36" s="73">
        <v>4454</v>
      </c>
      <c r="E36" s="23" t="s">
        <v>2</v>
      </c>
      <c r="F36" s="53" t="s">
        <v>59</v>
      </c>
      <c r="G36" s="23" t="s">
        <v>2505</v>
      </c>
      <c r="I36" s="16"/>
      <c r="J36" s="16"/>
      <c r="K36" s="16"/>
      <c r="L36" s="16"/>
      <c r="M36" s="28"/>
      <c r="N36" s="16"/>
    </row>
    <row r="37" spans="1:14" ht="42" customHeight="1" x14ac:dyDescent="0.2">
      <c r="A37" s="63">
        <v>3</v>
      </c>
      <c r="B37" s="23" t="s">
        <v>2506</v>
      </c>
      <c r="C37" s="72" t="s">
        <v>2509</v>
      </c>
      <c r="D37" s="73">
        <v>820</v>
      </c>
      <c r="E37" s="23" t="s">
        <v>2</v>
      </c>
      <c r="F37" s="53" t="s">
        <v>15</v>
      </c>
      <c r="G37" s="23" t="s">
        <v>2507</v>
      </c>
      <c r="I37" s="16"/>
      <c r="J37" s="16"/>
      <c r="K37" s="16"/>
      <c r="L37" s="16"/>
      <c r="M37" s="28"/>
      <c r="N37" s="16"/>
    </row>
    <row r="38" spans="1:14" x14ac:dyDescent="0.2">
      <c r="A38" s="12">
        <v>4</v>
      </c>
      <c r="B38" s="12"/>
      <c r="C38" s="11"/>
      <c r="D38" s="9"/>
      <c r="E38" s="10"/>
      <c r="F38" s="11"/>
      <c r="G38" s="10"/>
      <c r="I38" s="16"/>
      <c r="J38" s="16"/>
      <c r="K38" s="16"/>
      <c r="L38" s="16"/>
      <c r="M38" s="28"/>
      <c r="N38" s="16"/>
    </row>
    <row r="39" spans="1:14" x14ac:dyDescent="0.2">
      <c r="A39" s="12">
        <v>5</v>
      </c>
      <c r="B39" s="12"/>
      <c r="C39" s="8"/>
      <c r="D39" s="9"/>
      <c r="E39" s="10"/>
      <c r="F39" s="11"/>
      <c r="G39" s="10"/>
      <c r="I39" s="16"/>
      <c r="J39" s="16"/>
      <c r="K39" s="16"/>
      <c r="L39" s="16"/>
      <c r="M39" s="28"/>
      <c r="N39" s="16"/>
    </row>
    <row r="40" spans="1:14" x14ac:dyDescent="0.2">
      <c r="A40" s="12"/>
      <c r="B40" s="12"/>
      <c r="C40" s="11" t="s">
        <v>31</v>
      </c>
      <c r="D40" s="18">
        <f>SUM(D35:D39)</f>
        <v>165274</v>
      </c>
      <c r="E40" s="9"/>
      <c r="F40" s="9"/>
      <c r="G40" s="9"/>
      <c r="I40" s="16"/>
      <c r="J40" s="16"/>
      <c r="K40" s="16"/>
      <c r="L40" s="16"/>
      <c r="M40" s="28"/>
      <c r="N40" s="16"/>
    </row>
    <row r="42" spans="1:14" x14ac:dyDescent="0.2">
      <c r="C42" s="135" t="s">
        <v>2245</v>
      </c>
      <c r="D42" s="99"/>
      <c r="E42" s="99"/>
      <c r="F42" s="99"/>
    </row>
  </sheetData>
  <mergeCells count="3">
    <mergeCell ref="C1:F1"/>
    <mergeCell ref="A2:G2"/>
    <mergeCell ref="A32:G3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5"/>
  <sheetViews>
    <sheetView topLeftCell="A17" zoomScaleNormal="100" workbookViewId="0">
      <selection activeCell="G35" sqref="G35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2414</v>
      </c>
      <c r="D1" s="215"/>
      <c r="E1" s="215"/>
      <c r="F1" s="215"/>
    </row>
    <row r="2" spans="1:14" ht="27.75" customHeight="1" x14ac:dyDescent="0.2">
      <c r="A2" s="216" t="s">
        <v>2415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2417</v>
      </c>
      <c r="C5" s="6" t="s">
        <v>2426</v>
      </c>
      <c r="D5" s="9"/>
      <c r="E5" s="10" t="s">
        <v>2247</v>
      </c>
      <c r="F5" s="140" t="s">
        <v>273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2418</v>
      </c>
      <c r="C6" s="6" t="s">
        <v>2427</v>
      </c>
      <c r="D6" s="9"/>
      <c r="E6" s="10" t="s">
        <v>2247</v>
      </c>
      <c r="F6" s="130" t="s">
        <v>5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2419</v>
      </c>
      <c r="C7" s="68" t="s">
        <v>2454</v>
      </c>
      <c r="D7" s="9"/>
      <c r="E7" s="10" t="s">
        <v>2247</v>
      </c>
      <c r="F7" s="57" t="s">
        <v>14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2419</v>
      </c>
      <c r="C8" s="6" t="s">
        <v>2428</v>
      </c>
      <c r="D8" s="9"/>
      <c r="E8" s="10" t="s">
        <v>2247</v>
      </c>
      <c r="F8" s="57" t="s">
        <v>59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2420</v>
      </c>
      <c r="C9" s="6" t="s">
        <v>2429</v>
      </c>
      <c r="D9" s="9"/>
      <c r="E9" s="10" t="s">
        <v>2247</v>
      </c>
      <c r="F9" s="130" t="s">
        <v>5</v>
      </c>
      <c r="G9" s="35"/>
      <c r="I9" s="16"/>
      <c r="J9" s="16"/>
      <c r="K9" s="16"/>
      <c r="L9" s="3"/>
      <c r="M9" s="3"/>
      <c r="N9" s="22"/>
    </row>
    <row r="10" spans="1:14" ht="57" customHeight="1" x14ac:dyDescent="0.2">
      <c r="A10" s="12">
        <v>6</v>
      </c>
      <c r="B10" s="4" t="s">
        <v>2421</v>
      </c>
      <c r="C10" s="6" t="s">
        <v>2430</v>
      </c>
      <c r="D10" s="9"/>
      <c r="E10" s="10" t="s">
        <v>2247</v>
      </c>
      <c r="F10" s="128" t="s">
        <v>36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2422</v>
      </c>
      <c r="C11" s="6" t="s">
        <v>2431</v>
      </c>
      <c r="D11" s="9"/>
      <c r="E11" s="10" t="s">
        <v>2247</v>
      </c>
      <c r="F11" s="140" t="s">
        <v>273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2423</v>
      </c>
      <c r="C12" s="6" t="s">
        <v>2432</v>
      </c>
      <c r="D12" s="9"/>
      <c r="E12" s="10" t="s">
        <v>2247</v>
      </c>
      <c r="F12" s="140" t="s">
        <v>83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2456</v>
      </c>
      <c r="C13" s="7" t="s">
        <v>2458</v>
      </c>
      <c r="D13" s="9"/>
      <c r="E13" s="10" t="s">
        <v>2247</v>
      </c>
      <c r="F13" s="57" t="s">
        <v>279</v>
      </c>
      <c r="G13" s="35"/>
      <c r="I13" s="16"/>
      <c r="J13" s="16"/>
      <c r="K13" s="16"/>
      <c r="L13" s="3"/>
      <c r="M13" s="3"/>
    </row>
    <row r="14" spans="1:14" ht="62.25" customHeight="1" x14ac:dyDescent="0.2">
      <c r="A14" s="12">
        <v>10</v>
      </c>
      <c r="B14" s="4" t="s">
        <v>2456</v>
      </c>
      <c r="C14" s="7" t="s">
        <v>2459</v>
      </c>
      <c r="D14" s="9"/>
      <c r="E14" s="10" t="s">
        <v>2247</v>
      </c>
      <c r="F14" s="130" t="s">
        <v>313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2457</v>
      </c>
      <c r="C15" s="7" t="s">
        <v>2460</v>
      </c>
      <c r="D15" s="9"/>
      <c r="E15" s="10" t="s">
        <v>2247</v>
      </c>
      <c r="F15" s="140" t="s">
        <v>273</v>
      </c>
      <c r="G15" s="35"/>
      <c r="I15" s="16"/>
      <c r="J15" s="16"/>
      <c r="K15" s="16"/>
      <c r="L15" s="3"/>
      <c r="M15" s="3"/>
    </row>
    <row r="16" spans="1:14" ht="52.5" customHeight="1" x14ac:dyDescent="0.2">
      <c r="A16" s="12">
        <v>12</v>
      </c>
      <c r="B16" s="4" t="s">
        <v>2424</v>
      </c>
      <c r="C16" s="6" t="s">
        <v>2434</v>
      </c>
      <c r="D16" s="9"/>
      <c r="E16" s="10" t="s">
        <v>2247</v>
      </c>
      <c r="F16" s="128" t="s">
        <v>27</v>
      </c>
      <c r="G16" s="35"/>
      <c r="I16" s="16"/>
      <c r="J16" s="16"/>
      <c r="K16" s="16"/>
      <c r="L16" s="3"/>
      <c r="M16" s="3"/>
    </row>
    <row r="17" spans="1:14" ht="70.5" customHeight="1" x14ac:dyDescent="0.2">
      <c r="A17" s="12">
        <v>13</v>
      </c>
      <c r="B17" s="4" t="s">
        <v>2425</v>
      </c>
      <c r="C17" s="6" t="s">
        <v>2433</v>
      </c>
      <c r="D17" s="9"/>
      <c r="E17" s="10" t="s">
        <v>2247</v>
      </c>
      <c r="F17" s="130" t="s">
        <v>268</v>
      </c>
      <c r="G17" s="35"/>
      <c r="I17" s="16"/>
      <c r="J17" s="16"/>
      <c r="K17" s="16"/>
      <c r="L17" s="3"/>
      <c r="M17" s="3"/>
    </row>
    <row r="18" spans="1:14" ht="12.75" customHeight="1" x14ac:dyDescent="0.2">
      <c r="A18" s="12"/>
      <c r="B18" s="12"/>
      <c r="C18" s="8"/>
      <c r="D18" s="9"/>
      <c r="E18" s="10"/>
      <c r="F18" s="38"/>
      <c r="G18" s="35"/>
      <c r="I18" s="16"/>
      <c r="J18" s="16"/>
      <c r="K18" s="16"/>
      <c r="L18" s="3"/>
      <c r="M18" s="3"/>
    </row>
    <row r="19" spans="1:14" ht="12.75" customHeight="1" x14ac:dyDescent="0.2">
      <c r="A19" s="12"/>
      <c r="B19" s="12"/>
      <c r="C19" s="8"/>
      <c r="D19" s="9"/>
      <c r="E19" s="10"/>
      <c r="F19" s="38"/>
      <c r="G19" s="35"/>
      <c r="I19" s="16"/>
      <c r="J19" s="16"/>
      <c r="K19" s="16"/>
      <c r="L19" s="3"/>
      <c r="M19" s="3"/>
    </row>
    <row r="20" spans="1:14" x14ac:dyDescent="0.2">
      <c r="A20" s="12"/>
      <c r="B20" s="12"/>
      <c r="C20" s="11" t="s">
        <v>31</v>
      </c>
      <c r="D20" s="17">
        <f>SUM(D5:D19)</f>
        <v>0</v>
      </c>
      <c r="E20" s="9"/>
      <c r="F20" s="33"/>
      <c r="G20" s="36"/>
    </row>
    <row r="22" spans="1:14" ht="15.75" customHeight="1" x14ac:dyDescent="0.2">
      <c r="C22" s="135" t="s">
        <v>2245</v>
      </c>
      <c r="D22" s="99"/>
      <c r="E22" s="99"/>
      <c r="F22" s="99"/>
    </row>
    <row r="24" spans="1:14" ht="33.75" customHeight="1" x14ac:dyDescent="0.2">
      <c r="A24" s="217" t="s">
        <v>2416</v>
      </c>
      <c r="B24" s="217"/>
      <c r="C24" s="217"/>
      <c r="D24" s="217"/>
      <c r="E24" s="217"/>
      <c r="F24" s="217"/>
      <c r="G24" s="217"/>
    </row>
    <row r="26" spans="1:14" ht="63.75" x14ac:dyDescent="0.2">
      <c r="A26" s="13" t="s">
        <v>3</v>
      </c>
      <c r="B26" s="13" t="s">
        <v>73</v>
      </c>
      <c r="C26" s="14" t="s">
        <v>4</v>
      </c>
      <c r="D26" s="14" t="s">
        <v>13</v>
      </c>
      <c r="E26" s="13" t="s">
        <v>72</v>
      </c>
      <c r="F26" s="15" t="s">
        <v>0</v>
      </c>
      <c r="G26" s="13" t="s">
        <v>1</v>
      </c>
      <c r="I26" s="19" t="s">
        <v>37</v>
      </c>
      <c r="J26" s="19" t="s">
        <v>38</v>
      </c>
      <c r="K26" s="19" t="s">
        <v>39</v>
      </c>
      <c r="L26" s="19" t="s">
        <v>40</v>
      </c>
      <c r="M26" s="19" t="s">
        <v>41</v>
      </c>
      <c r="N26" s="30" t="s">
        <v>100</v>
      </c>
    </row>
    <row r="27" spans="1:14" ht="54" customHeight="1" x14ac:dyDescent="0.2">
      <c r="A27" s="63">
        <v>1</v>
      </c>
      <c r="B27" s="23" t="s">
        <v>2440</v>
      </c>
      <c r="C27" s="72" t="s">
        <v>2441</v>
      </c>
      <c r="D27" s="23">
        <v>1289</v>
      </c>
      <c r="E27" s="23" t="s">
        <v>2</v>
      </c>
      <c r="F27" s="53" t="s">
        <v>69</v>
      </c>
      <c r="G27" s="23" t="s">
        <v>2439</v>
      </c>
      <c r="I27" s="16"/>
      <c r="J27" s="16"/>
      <c r="K27" s="16"/>
      <c r="L27" s="16"/>
      <c r="M27" s="28"/>
      <c r="N27" s="16"/>
    </row>
    <row r="28" spans="1:14" ht="42" customHeight="1" x14ac:dyDescent="0.2">
      <c r="A28" s="63">
        <v>2</v>
      </c>
      <c r="B28" s="23" t="s">
        <v>2420</v>
      </c>
      <c r="C28" s="72" t="s">
        <v>2443</v>
      </c>
      <c r="D28" s="73">
        <v>3955.5</v>
      </c>
      <c r="E28" s="23" t="s">
        <v>2</v>
      </c>
      <c r="F28" s="53" t="s">
        <v>32</v>
      </c>
      <c r="G28" s="23" t="s">
        <v>2442</v>
      </c>
      <c r="I28" s="16"/>
      <c r="J28" s="16"/>
      <c r="K28" s="16"/>
      <c r="L28" s="16"/>
      <c r="M28" s="28"/>
      <c r="N28" s="16"/>
    </row>
    <row r="29" spans="1:14" ht="54" customHeight="1" x14ac:dyDescent="0.2">
      <c r="A29" s="63">
        <v>3</v>
      </c>
      <c r="B29" s="23" t="s">
        <v>2438</v>
      </c>
      <c r="C29" s="72" t="s">
        <v>2437</v>
      </c>
      <c r="D29" s="73">
        <v>19977.89</v>
      </c>
      <c r="E29" s="23" t="s">
        <v>2435</v>
      </c>
      <c r="F29" s="53" t="s">
        <v>15</v>
      </c>
      <c r="G29" s="23" t="s">
        <v>2436</v>
      </c>
      <c r="I29" s="16"/>
      <c r="J29" s="16"/>
      <c r="K29" s="16"/>
      <c r="L29" s="16"/>
      <c r="M29" s="28"/>
      <c r="N29" s="16"/>
    </row>
    <row r="30" spans="1:14" ht="42" customHeight="1" x14ac:dyDescent="0.2">
      <c r="A30" s="63">
        <v>4</v>
      </c>
      <c r="B30" s="23" t="s">
        <v>2452</v>
      </c>
      <c r="C30" s="60" t="s">
        <v>2453</v>
      </c>
      <c r="D30" s="73">
        <v>3078</v>
      </c>
      <c r="E30" s="23" t="s">
        <v>2</v>
      </c>
      <c r="F30" s="53" t="s">
        <v>5</v>
      </c>
      <c r="G30" s="23" t="s">
        <v>2451</v>
      </c>
      <c r="I30" s="16"/>
      <c r="J30" s="16"/>
      <c r="K30" s="16"/>
      <c r="L30" s="16"/>
      <c r="M30" s="28"/>
      <c r="N30" s="16"/>
    </row>
    <row r="31" spans="1:14" x14ac:dyDescent="0.2">
      <c r="A31" s="12"/>
      <c r="B31" s="12"/>
      <c r="C31" s="8"/>
      <c r="D31" s="9"/>
      <c r="E31" s="10"/>
      <c r="F31" s="11"/>
      <c r="G31" s="10"/>
      <c r="I31" s="16"/>
      <c r="J31" s="16"/>
      <c r="K31" s="16"/>
      <c r="L31" s="16"/>
      <c r="M31" s="28"/>
      <c r="N31" s="16"/>
    </row>
    <row r="32" spans="1:14" x14ac:dyDescent="0.2">
      <c r="A32" s="12"/>
      <c r="B32" s="12"/>
      <c r="C32" s="20"/>
      <c r="D32" s="9"/>
      <c r="E32" s="10"/>
      <c r="F32" s="11"/>
      <c r="G32" s="10"/>
      <c r="I32" s="16"/>
      <c r="J32" s="16"/>
      <c r="K32" s="16"/>
      <c r="L32" s="16"/>
      <c r="M32" s="28"/>
      <c r="N32" s="16"/>
    </row>
    <row r="33" spans="1:14" x14ac:dyDescent="0.2">
      <c r="A33" s="12"/>
      <c r="B33" s="12"/>
      <c r="C33" s="11" t="s">
        <v>31</v>
      </c>
      <c r="D33" s="18">
        <f>SUM(D27:D32)</f>
        <v>28300.39</v>
      </c>
      <c r="E33" s="9"/>
      <c r="F33" s="9"/>
      <c r="G33" s="9"/>
      <c r="I33" s="16"/>
      <c r="J33" s="16"/>
      <c r="K33" s="16"/>
      <c r="L33" s="16"/>
      <c r="M33" s="28"/>
      <c r="N33" s="16"/>
    </row>
    <row r="35" spans="1:14" x14ac:dyDescent="0.2">
      <c r="C35" s="135" t="s">
        <v>2245</v>
      </c>
      <c r="D35" s="99"/>
      <c r="E35" s="99"/>
      <c r="F35" s="99"/>
    </row>
  </sheetData>
  <mergeCells count="3">
    <mergeCell ref="C1:F1"/>
    <mergeCell ref="A2:G2"/>
    <mergeCell ref="A24:G24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0"/>
  <sheetViews>
    <sheetView topLeftCell="A22" zoomScaleNormal="100" workbookViewId="0">
      <selection activeCell="C36" sqref="C36:G36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2378</v>
      </c>
      <c r="D1" s="215"/>
      <c r="E1" s="215"/>
      <c r="F1" s="215"/>
    </row>
    <row r="2" spans="1:14" ht="27.75" customHeight="1" x14ac:dyDescent="0.2">
      <c r="A2" s="216" t="s">
        <v>2380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2353</v>
      </c>
      <c r="C5" s="7" t="s">
        <v>2363</v>
      </c>
      <c r="D5" s="5">
        <v>3378</v>
      </c>
      <c r="E5" s="10" t="s">
        <v>2247</v>
      </c>
      <c r="F5" s="130" t="s">
        <v>8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2353</v>
      </c>
      <c r="C6" s="7" t="s">
        <v>2364</v>
      </c>
      <c r="D6" s="5">
        <v>1809</v>
      </c>
      <c r="E6" s="10" t="s">
        <v>2247</v>
      </c>
      <c r="F6" s="57" t="s">
        <v>35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2353</v>
      </c>
      <c r="C7" s="7" t="s">
        <v>2028</v>
      </c>
      <c r="D7" s="5">
        <v>9439</v>
      </c>
      <c r="E7" s="10" t="s">
        <v>2247</v>
      </c>
      <c r="F7" s="130" t="s">
        <v>5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2353</v>
      </c>
      <c r="C8" s="7" t="s">
        <v>2365</v>
      </c>
      <c r="D8" s="5">
        <v>1809</v>
      </c>
      <c r="E8" s="10" t="s">
        <v>2247</v>
      </c>
      <c r="F8" s="130" t="s">
        <v>21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2354</v>
      </c>
      <c r="C9" s="7" t="s">
        <v>2366</v>
      </c>
      <c r="D9" s="5">
        <v>8500</v>
      </c>
      <c r="E9" s="10" t="s">
        <v>2247</v>
      </c>
      <c r="F9" s="57" t="s">
        <v>23</v>
      </c>
      <c r="G9" s="3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2355</v>
      </c>
      <c r="C10" s="7" t="s">
        <v>2372</v>
      </c>
      <c r="D10" s="5">
        <v>3225</v>
      </c>
      <c r="E10" s="10" t="s">
        <v>2247</v>
      </c>
      <c r="F10" s="130" t="s">
        <v>18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2356</v>
      </c>
      <c r="C11" s="7" t="s">
        <v>2367</v>
      </c>
      <c r="D11" s="5">
        <v>24302</v>
      </c>
      <c r="E11" s="10" t="s">
        <v>2247</v>
      </c>
      <c r="F11" s="130" t="s">
        <v>5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2356</v>
      </c>
      <c r="C12" s="7" t="s">
        <v>2368</v>
      </c>
      <c r="D12" s="5">
        <v>7932</v>
      </c>
      <c r="E12" s="10" t="s">
        <v>2247</v>
      </c>
      <c r="F12" s="57" t="s">
        <v>35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2356</v>
      </c>
      <c r="C13" s="7" t="s">
        <v>2250</v>
      </c>
      <c r="D13" s="5">
        <v>32861</v>
      </c>
      <c r="E13" s="10" t="s">
        <v>2247</v>
      </c>
      <c r="F13" s="130" t="s">
        <v>22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2357</v>
      </c>
      <c r="C14" s="7" t="s">
        <v>2369</v>
      </c>
      <c r="D14" s="5">
        <v>22461</v>
      </c>
      <c r="E14" s="10" t="s">
        <v>2247</v>
      </c>
      <c r="F14" s="130" t="s">
        <v>45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2357</v>
      </c>
      <c r="C15" s="7" t="s">
        <v>2370</v>
      </c>
      <c r="D15" s="5">
        <v>15712</v>
      </c>
      <c r="E15" s="10" t="s">
        <v>2247</v>
      </c>
      <c r="F15" s="130" t="s">
        <v>5</v>
      </c>
      <c r="G15" s="35"/>
      <c r="I15" s="16"/>
      <c r="J15" s="16"/>
      <c r="K15" s="16"/>
      <c r="L15" s="3"/>
      <c r="M15" s="3"/>
    </row>
    <row r="16" spans="1:14" ht="42" customHeight="1" x14ac:dyDescent="0.2">
      <c r="A16" s="12">
        <v>12</v>
      </c>
      <c r="B16" s="4" t="s">
        <v>2358</v>
      </c>
      <c r="C16" s="7" t="s">
        <v>2371</v>
      </c>
      <c r="D16" s="5">
        <v>5163</v>
      </c>
      <c r="E16" s="10" t="s">
        <v>2247</v>
      </c>
      <c r="F16" s="130" t="s">
        <v>8</v>
      </c>
      <c r="G16" s="35"/>
      <c r="I16" s="16"/>
      <c r="J16" s="16"/>
      <c r="K16" s="16"/>
      <c r="L16" s="3"/>
      <c r="M16" s="3"/>
    </row>
    <row r="17" spans="1:14" ht="42" customHeight="1" x14ac:dyDescent="0.2">
      <c r="A17" s="12">
        <v>13</v>
      </c>
      <c r="B17" s="4" t="s">
        <v>2359</v>
      </c>
      <c r="C17" s="7" t="s">
        <v>2228</v>
      </c>
      <c r="D17" s="5">
        <v>7675</v>
      </c>
      <c r="E17" s="10" t="s">
        <v>2247</v>
      </c>
      <c r="F17" s="130" t="s">
        <v>32</v>
      </c>
      <c r="G17" s="35"/>
      <c r="I17" s="16"/>
      <c r="J17" s="16"/>
      <c r="K17" s="16"/>
      <c r="L17" s="3"/>
      <c r="M17" s="3"/>
    </row>
    <row r="18" spans="1:14" ht="42" customHeight="1" x14ac:dyDescent="0.2">
      <c r="A18" s="12">
        <v>14</v>
      </c>
      <c r="B18" s="4" t="s">
        <v>2359</v>
      </c>
      <c r="C18" s="7" t="s">
        <v>2373</v>
      </c>
      <c r="D18" s="5">
        <v>1585</v>
      </c>
      <c r="E18" s="10" t="s">
        <v>2247</v>
      </c>
      <c r="F18" s="57" t="s">
        <v>20</v>
      </c>
      <c r="G18" s="35"/>
      <c r="I18" s="16"/>
      <c r="J18" s="16"/>
      <c r="K18" s="16"/>
      <c r="L18" s="3"/>
      <c r="M18" s="3"/>
    </row>
    <row r="19" spans="1:14" ht="42" customHeight="1" x14ac:dyDescent="0.2">
      <c r="A19" s="12">
        <v>15</v>
      </c>
      <c r="B19" s="4" t="s">
        <v>2359</v>
      </c>
      <c r="C19" s="7" t="s">
        <v>2374</v>
      </c>
      <c r="D19" s="5">
        <v>12734</v>
      </c>
      <c r="E19" s="10" t="s">
        <v>2247</v>
      </c>
      <c r="F19" s="57" t="s">
        <v>14</v>
      </c>
      <c r="G19" s="35"/>
      <c r="I19" s="16"/>
      <c r="J19" s="16"/>
      <c r="K19" s="16"/>
      <c r="L19" s="3"/>
      <c r="M19" s="3"/>
    </row>
    <row r="20" spans="1:14" ht="42" customHeight="1" x14ac:dyDescent="0.2">
      <c r="A20" s="12">
        <v>16</v>
      </c>
      <c r="B20" s="4" t="s">
        <v>2359</v>
      </c>
      <c r="C20" s="7" t="s">
        <v>2375</v>
      </c>
      <c r="D20" s="5">
        <v>1154</v>
      </c>
      <c r="E20" s="10" t="s">
        <v>2247</v>
      </c>
      <c r="F20" s="130" t="s">
        <v>9</v>
      </c>
      <c r="G20" s="35"/>
      <c r="I20" s="16"/>
      <c r="J20" s="16"/>
      <c r="K20" s="16"/>
      <c r="L20" s="3"/>
      <c r="M20" s="3"/>
    </row>
    <row r="21" spans="1:14" ht="42" customHeight="1" x14ac:dyDescent="0.2">
      <c r="A21" s="12">
        <v>17</v>
      </c>
      <c r="B21" s="4" t="s">
        <v>2360</v>
      </c>
      <c r="C21" s="7" t="s">
        <v>2376</v>
      </c>
      <c r="D21" s="5">
        <v>8991</v>
      </c>
      <c r="E21" s="10" t="s">
        <v>2247</v>
      </c>
      <c r="F21" s="130" t="s">
        <v>8</v>
      </c>
      <c r="G21" s="35"/>
      <c r="I21" s="16"/>
      <c r="J21" s="16"/>
      <c r="K21" s="16"/>
      <c r="L21" s="3"/>
      <c r="M21" s="3"/>
    </row>
    <row r="22" spans="1:14" ht="42" customHeight="1" x14ac:dyDescent="0.2">
      <c r="A22" s="12">
        <v>18</v>
      </c>
      <c r="B22" s="4" t="s">
        <v>2361</v>
      </c>
      <c r="C22" s="7" t="s">
        <v>2377</v>
      </c>
      <c r="D22" s="5">
        <v>3730</v>
      </c>
      <c r="E22" s="10" t="s">
        <v>2247</v>
      </c>
      <c r="F22" s="57" t="s">
        <v>59</v>
      </c>
      <c r="G22" s="35"/>
      <c r="I22" s="16"/>
      <c r="J22" s="16"/>
      <c r="K22" s="16"/>
      <c r="L22" s="3"/>
      <c r="M22" s="3"/>
    </row>
    <row r="23" spans="1:14" ht="42" customHeight="1" x14ac:dyDescent="0.2">
      <c r="A23" s="12">
        <v>19</v>
      </c>
      <c r="B23" s="12"/>
      <c r="C23" s="8"/>
      <c r="D23" s="9"/>
      <c r="E23" s="10"/>
      <c r="F23" s="32"/>
      <c r="G23" s="35"/>
      <c r="I23" s="16"/>
      <c r="J23" s="16"/>
      <c r="K23" s="16"/>
      <c r="L23" s="3"/>
      <c r="M23" s="3"/>
    </row>
    <row r="24" spans="1:14" ht="42" customHeight="1" x14ac:dyDescent="0.2">
      <c r="A24" s="12">
        <v>20</v>
      </c>
      <c r="B24" s="12"/>
      <c r="C24" s="8"/>
      <c r="D24" s="9"/>
      <c r="E24" s="10"/>
      <c r="F24" s="32"/>
      <c r="G24" s="35"/>
      <c r="I24" s="16"/>
      <c r="J24" s="16"/>
      <c r="K24" s="16"/>
      <c r="L24" s="3"/>
      <c r="M24" s="3"/>
    </row>
    <row r="25" spans="1:14" x14ac:dyDescent="0.2">
      <c r="A25" s="12"/>
      <c r="B25" s="12"/>
      <c r="C25" s="11" t="s">
        <v>31</v>
      </c>
      <c r="D25" s="17">
        <f>SUM(D5:D24)</f>
        <v>172460</v>
      </c>
      <c r="E25" s="9"/>
      <c r="F25" s="33"/>
      <c r="G25" s="36"/>
    </row>
    <row r="27" spans="1:14" ht="15.75" customHeight="1" x14ac:dyDescent="0.2">
      <c r="C27" s="135" t="s">
        <v>2245</v>
      </c>
      <c r="D27" s="99"/>
      <c r="E27" s="99"/>
      <c r="F27" s="99"/>
    </row>
    <row r="29" spans="1:14" ht="33.75" customHeight="1" x14ac:dyDescent="0.2">
      <c r="A29" s="217" t="s">
        <v>2381</v>
      </c>
      <c r="B29" s="217"/>
      <c r="C29" s="217"/>
      <c r="D29" s="217"/>
      <c r="E29" s="217"/>
      <c r="F29" s="217"/>
      <c r="G29" s="217"/>
    </row>
    <row r="31" spans="1:14" ht="63.75" x14ac:dyDescent="0.2">
      <c r="A31" s="13" t="s">
        <v>3</v>
      </c>
      <c r="B31" s="13" t="s">
        <v>73</v>
      </c>
      <c r="C31" s="14" t="s">
        <v>4</v>
      </c>
      <c r="D31" s="14" t="s">
        <v>13</v>
      </c>
      <c r="E31" s="13" t="s">
        <v>72</v>
      </c>
      <c r="F31" s="15" t="s">
        <v>0</v>
      </c>
      <c r="G31" s="13" t="s">
        <v>1</v>
      </c>
      <c r="I31" s="19" t="s">
        <v>37</v>
      </c>
      <c r="J31" s="19" t="s">
        <v>38</v>
      </c>
      <c r="K31" s="19" t="s">
        <v>39</v>
      </c>
      <c r="L31" s="19" t="s">
        <v>40</v>
      </c>
      <c r="M31" s="19" t="s">
        <v>41</v>
      </c>
      <c r="N31" s="30" t="s">
        <v>100</v>
      </c>
    </row>
    <row r="32" spans="1:14" ht="42" customHeight="1" x14ac:dyDescent="0.2">
      <c r="A32" s="63">
        <v>1</v>
      </c>
      <c r="B32" s="23" t="s">
        <v>2385</v>
      </c>
      <c r="C32" s="72" t="s">
        <v>1510</v>
      </c>
      <c r="D32" s="23">
        <v>1612</v>
      </c>
      <c r="E32" s="23" t="s">
        <v>2</v>
      </c>
      <c r="F32" s="53" t="s">
        <v>275</v>
      </c>
      <c r="G32" s="23" t="s">
        <v>2384</v>
      </c>
      <c r="I32" s="16"/>
      <c r="J32" s="16"/>
      <c r="K32" s="16"/>
      <c r="L32" s="16"/>
      <c r="M32" s="28"/>
      <c r="N32" s="16"/>
    </row>
    <row r="33" spans="1:14" ht="42" customHeight="1" x14ac:dyDescent="0.2">
      <c r="A33" s="63">
        <v>2</v>
      </c>
      <c r="B33" s="23" t="s">
        <v>2386</v>
      </c>
      <c r="C33" s="72" t="s">
        <v>2388</v>
      </c>
      <c r="D33" s="23">
        <v>1758</v>
      </c>
      <c r="E33" s="23" t="s">
        <v>2</v>
      </c>
      <c r="F33" s="53" t="s">
        <v>57</v>
      </c>
      <c r="G33" s="23" t="s">
        <v>2387</v>
      </c>
      <c r="I33" s="16"/>
      <c r="J33" s="16"/>
      <c r="K33" s="16"/>
      <c r="L33" s="16"/>
      <c r="M33" s="28"/>
      <c r="N33" s="16"/>
    </row>
    <row r="34" spans="1:14" ht="42" customHeight="1" x14ac:dyDescent="0.2">
      <c r="A34" s="63">
        <v>3</v>
      </c>
      <c r="B34" s="23" t="s">
        <v>2359</v>
      </c>
      <c r="C34" s="72" t="s">
        <v>2391</v>
      </c>
      <c r="D34" s="23">
        <v>2052</v>
      </c>
      <c r="E34" s="23" t="s">
        <v>2</v>
      </c>
      <c r="F34" s="53" t="s">
        <v>6</v>
      </c>
      <c r="G34" s="23" t="s">
        <v>2389</v>
      </c>
      <c r="I34" s="16"/>
      <c r="J34" s="16"/>
      <c r="K34" s="16"/>
      <c r="L34" s="16"/>
      <c r="M34" s="28"/>
      <c r="N34" s="16"/>
    </row>
    <row r="35" spans="1:14" ht="42" customHeight="1" x14ac:dyDescent="0.2">
      <c r="A35" s="63">
        <v>4</v>
      </c>
      <c r="B35" s="23" t="s">
        <v>2359</v>
      </c>
      <c r="C35" s="72" t="s">
        <v>2392</v>
      </c>
      <c r="D35" s="23">
        <v>2736</v>
      </c>
      <c r="E35" s="23" t="s">
        <v>2</v>
      </c>
      <c r="F35" s="53" t="s">
        <v>26</v>
      </c>
      <c r="G35" s="23" t="s">
        <v>2390</v>
      </c>
      <c r="I35" s="16"/>
      <c r="J35" s="16"/>
      <c r="K35" s="16"/>
      <c r="L35" s="16"/>
      <c r="M35" s="28"/>
      <c r="N35" s="16"/>
    </row>
    <row r="36" spans="1:14" ht="48.75" customHeight="1" x14ac:dyDescent="0.2">
      <c r="A36" s="63">
        <v>5</v>
      </c>
      <c r="B36" s="23" t="s">
        <v>2395</v>
      </c>
      <c r="C36" s="60" t="s">
        <v>2394</v>
      </c>
      <c r="D36" s="23">
        <v>8988</v>
      </c>
      <c r="E36" s="23" t="s">
        <v>2</v>
      </c>
      <c r="F36" s="53" t="s">
        <v>11</v>
      </c>
      <c r="G36" s="23" t="s">
        <v>2393</v>
      </c>
      <c r="I36" s="16"/>
      <c r="J36" s="16"/>
      <c r="K36" s="16"/>
      <c r="L36" s="16"/>
      <c r="M36" s="28"/>
      <c r="N36" s="16"/>
    </row>
    <row r="37" spans="1:14" ht="42" customHeight="1" x14ac:dyDescent="0.2">
      <c r="A37" s="12"/>
      <c r="B37" s="12"/>
      <c r="C37" s="11"/>
      <c r="D37" s="9"/>
      <c r="E37" s="10"/>
      <c r="F37" s="11"/>
      <c r="G37" s="10"/>
      <c r="I37" s="16"/>
      <c r="J37" s="16"/>
      <c r="K37" s="16"/>
      <c r="L37" s="16"/>
      <c r="M37" s="28"/>
      <c r="N37" s="16"/>
    </row>
    <row r="38" spans="1:14" x14ac:dyDescent="0.2">
      <c r="A38" s="12"/>
      <c r="B38" s="12"/>
      <c r="C38" s="11" t="s">
        <v>31</v>
      </c>
      <c r="D38" s="18">
        <f>SUM(D32:D37)</f>
        <v>17146</v>
      </c>
      <c r="E38" s="9"/>
      <c r="F38" s="9"/>
      <c r="G38" s="9"/>
      <c r="I38" s="16"/>
      <c r="J38" s="16"/>
      <c r="K38" s="16"/>
      <c r="L38" s="16"/>
      <c r="M38" s="28"/>
      <c r="N38" s="16"/>
    </row>
    <row r="40" spans="1:14" x14ac:dyDescent="0.2">
      <c r="C40" s="135" t="s">
        <v>2245</v>
      </c>
      <c r="D40" s="99"/>
      <c r="E40" s="99"/>
      <c r="F40" s="99"/>
    </row>
  </sheetData>
  <mergeCells count="3">
    <mergeCell ref="C1:F1"/>
    <mergeCell ref="A2:G2"/>
    <mergeCell ref="A29:G29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2"/>
  <sheetViews>
    <sheetView topLeftCell="A7" zoomScaleNormal="100" workbookViewId="0">
      <selection activeCell="D5" sqref="D5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21.140625" style="1" customWidth="1"/>
    <col min="8" max="8" width="5.140625" style="1" hidden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196" t="s">
        <v>2378</v>
      </c>
      <c r="D1" s="196"/>
      <c r="E1" s="196"/>
      <c r="F1" s="196"/>
    </row>
    <row r="2" spans="1:14" ht="27.75" customHeight="1" x14ac:dyDescent="0.2">
      <c r="A2" s="195" t="s">
        <v>2379</v>
      </c>
      <c r="B2" s="195"/>
      <c r="C2" s="195"/>
      <c r="D2" s="195"/>
      <c r="E2" s="195"/>
      <c r="F2" s="195"/>
      <c r="G2" s="195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38.25" customHeight="1" x14ac:dyDescent="0.2">
      <c r="A5" s="77">
        <v>1</v>
      </c>
      <c r="B5" s="4" t="s">
        <v>2355</v>
      </c>
      <c r="C5" s="7" t="s">
        <v>2382</v>
      </c>
      <c r="D5" s="5">
        <v>3226</v>
      </c>
      <c r="E5" s="4" t="s">
        <v>320</v>
      </c>
      <c r="F5" s="57" t="s">
        <v>292</v>
      </c>
      <c r="G5" s="10"/>
      <c r="I5" s="16"/>
      <c r="J5" s="16"/>
      <c r="K5" s="16"/>
      <c r="L5" s="3"/>
      <c r="M5" s="3"/>
    </row>
    <row r="6" spans="1:14" ht="24.75" customHeight="1" x14ac:dyDescent="0.2">
      <c r="A6" s="12">
        <v>2</v>
      </c>
      <c r="B6" s="12"/>
      <c r="C6" s="8"/>
      <c r="D6" s="9"/>
      <c r="E6" s="10"/>
      <c r="F6" s="32"/>
      <c r="G6" s="10"/>
      <c r="I6" s="16"/>
      <c r="J6" s="16"/>
      <c r="K6" s="16"/>
      <c r="L6" s="3"/>
      <c r="M6" s="3"/>
      <c r="N6" s="25"/>
    </row>
    <row r="7" spans="1:14" ht="24" customHeight="1" x14ac:dyDescent="0.2">
      <c r="A7" s="12">
        <v>3</v>
      </c>
      <c r="B7" s="12"/>
      <c r="C7" s="8"/>
      <c r="D7" s="9"/>
      <c r="E7" s="10"/>
      <c r="F7" s="32"/>
      <c r="G7" s="10"/>
      <c r="I7" s="16"/>
      <c r="J7" s="16"/>
      <c r="K7" s="16"/>
      <c r="L7" s="3"/>
      <c r="M7" s="3"/>
      <c r="N7" s="22"/>
    </row>
    <row r="8" spans="1:14" ht="12.75" hidden="1" customHeight="1" x14ac:dyDescent="0.2">
      <c r="A8" s="12">
        <v>4</v>
      </c>
      <c r="B8" s="12"/>
      <c r="C8" s="8"/>
      <c r="D8" s="9"/>
      <c r="E8" s="10"/>
      <c r="F8" s="32"/>
      <c r="G8" s="35"/>
      <c r="I8" s="16"/>
      <c r="J8" s="16"/>
      <c r="K8" s="16"/>
      <c r="L8" s="3"/>
      <c r="M8" s="3"/>
      <c r="N8" s="22"/>
    </row>
    <row r="9" spans="1:14" ht="12.75" hidden="1" customHeight="1" x14ac:dyDescent="0.2">
      <c r="A9" s="12">
        <v>5</v>
      </c>
      <c r="B9" s="12"/>
      <c r="C9" s="8"/>
      <c r="D9" s="9"/>
      <c r="E9" s="10"/>
      <c r="F9" s="32"/>
      <c r="G9" s="35"/>
      <c r="I9" s="16"/>
      <c r="J9" s="16"/>
      <c r="K9" s="16"/>
      <c r="L9" s="3"/>
      <c r="M9" s="3"/>
      <c r="N9" s="22"/>
    </row>
    <row r="10" spans="1:14" x14ac:dyDescent="0.2">
      <c r="A10" s="12"/>
      <c r="B10" s="12"/>
      <c r="C10" s="11" t="s">
        <v>31</v>
      </c>
      <c r="D10" s="18"/>
      <c r="E10" s="9"/>
      <c r="F10" s="9"/>
      <c r="G10" s="9"/>
      <c r="I10" s="16"/>
      <c r="J10" s="16"/>
      <c r="K10" s="16"/>
      <c r="L10" s="16"/>
      <c r="M10" s="28"/>
      <c r="N10" s="16"/>
    </row>
    <row r="12" spans="1:14" x14ac:dyDescent="0.2">
      <c r="C12" s="2" t="s">
        <v>12</v>
      </c>
    </row>
  </sheetData>
  <mergeCells count="2">
    <mergeCell ref="C1:F1"/>
    <mergeCell ref="A2:G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4"/>
  <sheetViews>
    <sheetView topLeftCell="A14" zoomScaleNormal="100" workbookViewId="0">
      <selection activeCell="B28" sqref="B28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2319</v>
      </c>
      <c r="D1" s="215"/>
      <c r="E1" s="215"/>
      <c r="F1" s="215"/>
    </row>
    <row r="2" spans="1:14" ht="27.75" customHeight="1" x14ac:dyDescent="0.2">
      <c r="A2" s="216" t="s">
        <v>2322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2302</v>
      </c>
      <c r="C5" s="7" t="s">
        <v>2309</v>
      </c>
      <c r="D5" s="5">
        <v>1899</v>
      </c>
      <c r="E5" s="10" t="s">
        <v>2247</v>
      </c>
      <c r="F5" s="130" t="s">
        <v>284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2302</v>
      </c>
      <c r="C6" s="7" t="s">
        <v>2310</v>
      </c>
      <c r="D6" s="5">
        <v>21157</v>
      </c>
      <c r="E6" s="10" t="s">
        <v>2247</v>
      </c>
      <c r="F6" s="128" t="s">
        <v>71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2302</v>
      </c>
      <c r="C7" s="6" t="s">
        <v>2349</v>
      </c>
      <c r="D7" s="5">
        <v>3226</v>
      </c>
      <c r="E7" s="10" t="s">
        <v>2247</v>
      </c>
      <c r="F7" s="128" t="s">
        <v>25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2303</v>
      </c>
      <c r="C8" s="7" t="s">
        <v>2311</v>
      </c>
      <c r="D8" s="5">
        <v>858</v>
      </c>
      <c r="E8" s="10" t="s">
        <v>2247</v>
      </c>
      <c r="F8" s="57" t="s">
        <v>23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2303</v>
      </c>
      <c r="C9" s="7" t="s">
        <v>2312</v>
      </c>
      <c r="D9" s="5">
        <v>19396</v>
      </c>
      <c r="E9" s="10" t="s">
        <v>2247</v>
      </c>
      <c r="F9" s="130" t="s">
        <v>32</v>
      </c>
      <c r="G9" s="3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2303</v>
      </c>
      <c r="C10" s="7" t="s">
        <v>2313</v>
      </c>
      <c r="D10" s="5">
        <v>3268</v>
      </c>
      <c r="E10" s="10" t="s">
        <v>2247</v>
      </c>
      <c r="F10" s="128" t="s">
        <v>71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2304</v>
      </c>
      <c r="C11" s="7" t="s">
        <v>2314</v>
      </c>
      <c r="D11" s="5">
        <v>6694</v>
      </c>
      <c r="E11" s="10" t="s">
        <v>2247</v>
      </c>
      <c r="F11" s="57" t="s">
        <v>44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2305</v>
      </c>
      <c r="C12" s="7" t="s">
        <v>2315</v>
      </c>
      <c r="D12" s="5">
        <v>3954</v>
      </c>
      <c r="E12" s="10" t="s">
        <v>2247</v>
      </c>
      <c r="F12" s="57" t="s">
        <v>20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2305</v>
      </c>
      <c r="C13" s="7" t="s">
        <v>2315</v>
      </c>
      <c r="D13" s="5">
        <v>1311</v>
      </c>
      <c r="E13" s="10" t="s">
        <v>2247</v>
      </c>
      <c r="F13" s="128" t="s">
        <v>36</v>
      </c>
      <c r="G13" s="35"/>
      <c r="I13" s="16"/>
      <c r="J13" s="16"/>
      <c r="K13" s="16"/>
      <c r="L13" s="3"/>
      <c r="M13" s="3"/>
    </row>
    <row r="14" spans="1:14" ht="42" customHeight="1" x14ac:dyDescent="0.2">
      <c r="A14" s="12">
        <v>10</v>
      </c>
      <c r="B14" s="4" t="s">
        <v>2306</v>
      </c>
      <c r="C14" s="7" t="s">
        <v>2316</v>
      </c>
      <c r="D14" s="5">
        <v>39415</v>
      </c>
      <c r="E14" s="10" t="s">
        <v>2247</v>
      </c>
      <c r="F14" s="130" t="s">
        <v>7</v>
      </c>
      <c r="G14" s="35"/>
      <c r="I14" s="16"/>
      <c r="J14" s="16"/>
      <c r="K14" s="16"/>
      <c r="L14" s="3"/>
      <c r="M14" s="3"/>
    </row>
    <row r="15" spans="1:14" ht="42" customHeight="1" x14ac:dyDescent="0.2">
      <c r="A15" s="12">
        <v>11</v>
      </c>
      <c r="B15" s="4" t="s">
        <v>2307</v>
      </c>
      <c r="C15" s="7" t="s">
        <v>2317</v>
      </c>
      <c r="D15" s="5">
        <v>3225</v>
      </c>
      <c r="E15" s="10" t="s">
        <v>2247</v>
      </c>
      <c r="F15" s="130" t="s">
        <v>8</v>
      </c>
      <c r="G15" s="35"/>
      <c r="I15" s="16"/>
      <c r="J15" s="16"/>
      <c r="K15" s="16"/>
      <c r="L15" s="3"/>
      <c r="M15" s="3"/>
    </row>
    <row r="16" spans="1:14" ht="42" customHeight="1" x14ac:dyDescent="0.2">
      <c r="A16" s="12">
        <v>12</v>
      </c>
      <c r="B16" s="4" t="s">
        <v>2308</v>
      </c>
      <c r="C16" s="7" t="s">
        <v>2318</v>
      </c>
      <c r="D16" s="5">
        <v>6424</v>
      </c>
      <c r="E16" s="10" t="s">
        <v>2247</v>
      </c>
      <c r="F16" s="130" t="s">
        <v>18</v>
      </c>
      <c r="G16" s="35"/>
      <c r="I16" s="16"/>
      <c r="J16" s="16"/>
      <c r="K16" s="16"/>
      <c r="L16" s="3"/>
      <c r="M16" s="3"/>
    </row>
    <row r="17" spans="1:14" ht="12.75" customHeight="1" x14ac:dyDescent="0.2">
      <c r="A17" s="12">
        <v>13</v>
      </c>
      <c r="B17" s="12"/>
      <c r="C17" s="8"/>
      <c r="D17" s="9"/>
      <c r="E17" s="10"/>
      <c r="F17" s="38"/>
      <c r="G17" s="35"/>
      <c r="I17" s="16"/>
      <c r="J17" s="16"/>
      <c r="K17" s="16"/>
      <c r="L17" s="3"/>
      <c r="M17" s="3"/>
    </row>
    <row r="18" spans="1:14" ht="12.75" customHeight="1" x14ac:dyDescent="0.2">
      <c r="A18" s="12">
        <v>14</v>
      </c>
      <c r="B18" s="12"/>
      <c r="C18" s="8"/>
      <c r="D18" s="9"/>
      <c r="E18" s="10"/>
      <c r="F18" s="38"/>
      <c r="G18" s="35"/>
      <c r="I18" s="16"/>
      <c r="J18" s="16"/>
      <c r="K18" s="16"/>
      <c r="L18" s="3"/>
      <c r="M18" s="3"/>
    </row>
    <row r="19" spans="1:14" ht="12.75" customHeight="1" x14ac:dyDescent="0.2">
      <c r="A19" s="12">
        <v>15</v>
      </c>
      <c r="B19" s="12"/>
      <c r="C19" s="8"/>
      <c r="D19" s="9"/>
      <c r="E19" s="10"/>
      <c r="F19" s="38"/>
      <c r="G19" s="35"/>
      <c r="I19" s="16"/>
      <c r="J19" s="16"/>
      <c r="K19" s="16"/>
      <c r="L19" s="3"/>
      <c r="M19" s="3"/>
    </row>
    <row r="20" spans="1:14" x14ac:dyDescent="0.2">
      <c r="A20" s="12"/>
      <c r="B20" s="12"/>
      <c r="C20" s="11" t="s">
        <v>31</v>
      </c>
      <c r="D20" s="17">
        <f>SUM(D5:D19)</f>
        <v>110827</v>
      </c>
      <c r="E20" s="9"/>
      <c r="F20" s="33"/>
      <c r="G20" s="36"/>
    </row>
    <row r="22" spans="1:14" ht="15.75" customHeight="1" x14ac:dyDescent="0.2">
      <c r="C22" s="135" t="s">
        <v>2245</v>
      </c>
      <c r="D22" s="99"/>
      <c r="E22" s="99"/>
      <c r="F22" s="99"/>
    </row>
    <row r="24" spans="1:14" ht="33.75" customHeight="1" x14ac:dyDescent="0.2">
      <c r="A24" s="217" t="s">
        <v>2323</v>
      </c>
      <c r="B24" s="217"/>
      <c r="C24" s="217"/>
      <c r="D24" s="217"/>
      <c r="E24" s="217"/>
      <c r="F24" s="217"/>
      <c r="G24" s="217"/>
    </row>
    <row r="26" spans="1:14" ht="63.75" x14ac:dyDescent="0.2">
      <c r="A26" s="13" t="s">
        <v>3</v>
      </c>
      <c r="B26" s="13" t="s">
        <v>73</v>
      </c>
      <c r="C26" s="14" t="s">
        <v>4</v>
      </c>
      <c r="D26" s="14" t="s">
        <v>13</v>
      </c>
      <c r="E26" s="13" t="s">
        <v>72</v>
      </c>
      <c r="F26" s="15" t="s">
        <v>0</v>
      </c>
      <c r="G26" s="13" t="s">
        <v>1</v>
      </c>
      <c r="I26" s="19" t="s">
        <v>37</v>
      </c>
      <c r="J26" s="19" t="s">
        <v>38</v>
      </c>
      <c r="K26" s="19" t="s">
        <v>39</v>
      </c>
      <c r="L26" s="19" t="s">
        <v>40</v>
      </c>
      <c r="M26" s="19" t="s">
        <v>41</v>
      </c>
      <c r="N26" s="30" t="s">
        <v>100</v>
      </c>
    </row>
    <row r="27" spans="1:14" ht="51" x14ac:dyDescent="0.2">
      <c r="A27" s="12">
        <v>1</v>
      </c>
      <c r="B27" s="23" t="s">
        <v>2325</v>
      </c>
      <c r="C27" s="72" t="s">
        <v>2329</v>
      </c>
      <c r="D27" s="73">
        <v>19000</v>
      </c>
      <c r="E27" s="23" t="s">
        <v>1129</v>
      </c>
      <c r="F27" s="53" t="s">
        <v>23</v>
      </c>
      <c r="G27" s="23" t="s">
        <v>2324</v>
      </c>
      <c r="I27" s="16"/>
      <c r="J27" s="16"/>
      <c r="K27" s="16"/>
      <c r="L27" s="16"/>
      <c r="M27" s="28"/>
      <c r="N27" s="16"/>
    </row>
    <row r="28" spans="1:14" ht="48.75" customHeight="1" x14ac:dyDescent="0.2">
      <c r="A28" s="12">
        <v>2</v>
      </c>
      <c r="B28" s="23" t="s">
        <v>2885</v>
      </c>
      <c r="C28" s="72" t="s">
        <v>2331</v>
      </c>
      <c r="D28" s="73">
        <v>9000</v>
      </c>
      <c r="E28" s="23" t="s">
        <v>1129</v>
      </c>
      <c r="F28" s="53" t="s">
        <v>20</v>
      </c>
      <c r="G28" s="23" t="s">
        <v>2330</v>
      </c>
      <c r="I28" s="16"/>
      <c r="J28" s="16"/>
      <c r="K28" s="16"/>
      <c r="L28" s="16"/>
      <c r="M28" s="28"/>
      <c r="N28" s="16"/>
    </row>
    <row r="29" spans="1:14" ht="38.25" x14ac:dyDescent="0.2">
      <c r="A29" s="12">
        <v>3</v>
      </c>
      <c r="B29" s="23" t="s">
        <v>2303</v>
      </c>
      <c r="C29" s="60" t="s">
        <v>2335</v>
      </c>
      <c r="D29" s="23">
        <v>2344</v>
      </c>
      <c r="E29" s="23" t="s">
        <v>2337</v>
      </c>
      <c r="F29" s="53" t="s">
        <v>59</v>
      </c>
      <c r="G29" s="23" t="s">
        <v>2336</v>
      </c>
      <c r="I29" s="16"/>
      <c r="J29" s="16"/>
      <c r="K29" s="16"/>
      <c r="L29" s="16"/>
      <c r="M29" s="28"/>
      <c r="N29" s="16"/>
    </row>
    <row r="30" spans="1:14" ht="51" x14ac:dyDescent="0.2">
      <c r="A30" s="12">
        <v>4</v>
      </c>
      <c r="B30" s="23" t="s">
        <v>2334</v>
      </c>
      <c r="C30" s="72" t="s">
        <v>2332</v>
      </c>
      <c r="D30" s="73">
        <v>28000</v>
      </c>
      <c r="E30" s="23" t="s">
        <v>1129</v>
      </c>
      <c r="F30" s="53" t="s">
        <v>36</v>
      </c>
      <c r="G30" s="23" t="s">
        <v>2333</v>
      </c>
      <c r="I30" s="16"/>
      <c r="J30" s="16"/>
      <c r="K30" s="16"/>
      <c r="L30" s="16"/>
      <c r="M30" s="28"/>
      <c r="N30" s="16"/>
    </row>
    <row r="31" spans="1:14" x14ac:dyDescent="0.2">
      <c r="A31" s="12">
        <v>5</v>
      </c>
      <c r="B31" s="12"/>
      <c r="C31" s="8"/>
      <c r="D31" s="9"/>
      <c r="E31" s="10"/>
      <c r="F31" s="11"/>
      <c r="G31" s="10"/>
      <c r="I31" s="16"/>
      <c r="J31" s="16"/>
      <c r="K31" s="16"/>
      <c r="L31" s="16"/>
      <c r="M31" s="28"/>
      <c r="N31" s="16"/>
    </row>
    <row r="32" spans="1:14" x14ac:dyDescent="0.2">
      <c r="A32" s="12"/>
      <c r="B32" s="12"/>
      <c r="C32" s="11" t="s">
        <v>31</v>
      </c>
      <c r="D32" s="18">
        <f>SUM(D27:D31)</f>
        <v>58344</v>
      </c>
      <c r="E32" s="9"/>
      <c r="F32" s="9"/>
      <c r="G32" s="9"/>
      <c r="I32" s="16"/>
      <c r="J32" s="16"/>
      <c r="K32" s="16"/>
      <c r="L32" s="16"/>
      <c r="M32" s="28"/>
      <c r="N32" s="16"/>
    </row>
    <row r="34" spans="3:6" x14ac:dyDescent="0.2">
      <c r="C34" s="135" t="s">
        <v>2245</v>
      </c>
      <c r="D34" s="99"/>
      <c r="E34" s="99"/>
      <c r="F34" s="99"/>
    </row>
  </sheetData>
  <mergeCells count="3">
    <mergeCell ref="C1:F1"/>
    <mergeCell ref="A2:G2"/>
    <mergeCell ref="A24:G24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20"/>
  <sheetViews>
    <sheetView zoomScaleNormal="100" workbookViewId="0">
      <selection activeCell="G21" sqref="G2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2319</v>
      </c>
      <c r="D1" s="215"/>
      <c r="E1" s="215"/>
      <c r="F1" s="215"/>
    </row>
    <row r="2" spans="1:14" ht="27.75" customHeight="1" x14ac:dyDescent="0.2">
      <c r="A2" s="216" t="s">
        <v>2320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38.25" customHeight="1" x14ac:dyDescent="0.2">
      <c r="A5" s="64">
        <v>1</v>
      </c>
      <c r="B5" s="65" t="s">
        <v>2294</v>
      </c>
      <c r="C5" s="66" t="s">
        <v>2295</v>
      </c>
      <c r="D5" s="67">
        <v>5811</v>
      </c>
      <c r="E5" s="65" t="s">
        <v>320</v>
      </c>
      <c r="F5" s="88" t="s">
        <v>292</v>
      </c>
      <c r="G5" s="37"/>
      <c r="I5" s="16"/>
      <c r="J5" s="16"/>
      <c r="K5" s="16"/>
      <c r="L5" s="3"/>
      <c r="M5" s="3"/>
    </row>
    <row r="6" spans="1:14" ht="43.5" customHeight="1" x14ac:dyDescent="0.2">
      <c r="A6" s="64">
        <v>2</v>
      </c>
      <c r="B6" s="65" t="s">
        <v>2308</v>
      </c>
      <c r="C6" s="66" t="s">
        <v>2351</v>
      </c>
      <c r="D6" s="67">
        <v>10579</v>
      </c>
      <c r="E6" s="65" t="s">
        <v>320</v>
      </c>
      <c r="F6" s="88" t="s">
        <v>292</v>
      </c>
      <c r="G6" s="35"/>
      <c r="I6" s="16"/>
      <c r="J6" s="16"/>
      <c r="K6" s="16"/>
      <c r="L6" s="3"/>
      <c r="M6" s="3"/>
      <c r="N6" s="25"/>
    </row>
    <row r="7" spans="1:14" ht="12.75" customHeight="1" x14ac:dyDescent="0.2">
      <c r="A7" s="12">
        <v>3</v>
      </c>
      <c r="B7" s="12"/>
      <c r="C7" s="8"/>
      <c r="D7" s="9"/>
      <c r="E7" s="10"/>
      <c r="F7" s="32"/>
      <c r="G7" s="35"/>
      <c r="I7" s="16"/>
      <c r="J7" s="16"/>
      <c r="K7" s="16"/>
      <c r="L7" s="3"/>
      <c r="M7" s="3"/>
      <c r="N7" s="22"/>
    </row>
    <row r="8" spans="1:14" x14ac:dyDescent="0.2">
      <c r="A8" s="12"/>
      <c r="B8" s="12"/>
      <c r="C8" s="11" t="s">
        <v>31</v>
      </c>
      <c r="D8" s="17">
        <f>SUM(D5:D7)</f>
        <v>16390</v>
      </c>
      <c r="E8" s="9"/>
      <c r="F8" s="33"/>
      <c r="G8" s="36"/>
    </row>
    <row r="10" spans="1:14" ht="15.75" customHeight="1" x14ac:dyDescent="0.2">
      <c r="C10" s="2" t="s">
        <v>12</v>
      </c>
    </row>
    <row r="12" spans="1:14" ht="33.75" customHeight="1" x14ac:dyDescent="0.2">
      <c r="A12" s="197" t="s">
        <v>2321</v>
      </c>
      <c r="B12" s="197"/>
      <c r="C12" s="197"/>
      <c r="D12" s="197"/>
      <c r="E12" s="197"/>
      <c r="F12" s="197"/>
      <c r="G12" s="197"/>
    </row>
    <row r="14" spans="1:14" ht="63.75" x14ac:dyDescent="0.2">
      <c r="A14" s="13" t="s">
        <v>3</v>
      </c>
      <c r="B14" s="13" t="s">
        <v>73</v>
      </c>
      <c r="C14" s="14" t="s">
        <v>4</v>
      </c>
      <c r="D14" s="14" t="s">
        <v>13</v>
      </c>
      <c r="E14" s="13" t="s">
        <v>72</v>
      </c>
      <c r="F14" s="15" t="s">
        <v>0</v>
      </c>
      <c r="G14" s="13" t="s">
        <v>1</v>
      </c>
      <c r="I14" s="19" t="s">
        <v>37</v>
      </c>
      <c r="J14" s="19" t="s">
        <v>38</v>
      </c>
      <c r="K14" s="19" t="s">
        <v>39</v>
      </c>
      <c r="L14" s="19" t="s">
        <v>40</v>
      </c>
      <c r="M14" s="19" t="s">
        <v>41</v>
      </c>
      <c r="N14" s="30" t="s">
        <v>100</v>
      </c>
    </row>
    <row r="15" spans="1:14" ht="40.5" customHeight="1" x14ac:dyDescent="0.2">
      <c r="A15" s="63">
        <v>1</v>
      </c>
      <c r="B15" s="120" t="s">
        <v>2770</v>
      </c>
      <c r="C15" s="154" t="s">
        <v>2771</v>
      </c>
      <c r="D15" s="73">
        <v>6500</v>
      </c>
      <c r="E15" s="23" t="s">
        <v>1129</v>
      </c>
      <c r="F15" s="53" t="s">
        <v>273</v>
      </c>
      <c r="G15" s="23" t="s">
        <v>2769</v>
      </c>
      <c r="I15" s="16"/>
      <c r="J15" s="16"/>
      <c r="K15" s="16"/>
      <c r="L15" s="16"/>
      <c r="M15" s="28"/>
      <c r="N15" s="16"/>
    </row>
    <row r="16" spans="1:14" ht="23.25" customHeight="1" x14ac:dyDescent="0.2">
      <c r="A16" s="12">
        <v>2</v>
      </c>
      <c r="B16" s="10"/>
      <c r="C16" s="11"/>
      <c r="D16" s="18"/>
      <c r="E16" s="10"/>
      <c r="F16" s="11"/>
      <c r="G16" s="10"/>
      <c r="I16" s="16"/>
      <c r="J16" s="16"/>
      <c r="K16" s="16"/>
      <c r="L16" s="16"/>
      <c r="M16" s="28"/>
      <c r="N16" s="16"/>
    </row>
    <row r="17" spans="1:14" x14ac:dyDescent="0.2">
      <c r="A17" s="12">
        <v>3</v>
      </c>
      <c r="B17" s="12"/>
      <c r="C17" s="11"/>
      <c r="D17" s="9"/>
      <c r="E17" s="10"/>
      <c r="F17" s="11"/>
      <c r="G17" s="10"/>
      <c r="I17" s="16"/>
      <c r="J17" s="16"/>
      <c r="K17" s="16"/>
      <c r="L17" s="16"/>
      <c r="M17" s="28"/>
      <c r="N17" s="16"/>
    </row>
    <row r="18" spans="1:14" x14ac:dyDescent="0.2">
      <c r="A18" s="12"/>
      <c r="B18" s="12"/>
      <c r="C18" s="11" t="s">
        <v>31</v>
      </c>
      <c r="D18" s="18">
        <f>SUM(D15:D17)</f>
        <v>6500</v>
      </c>
      <c r="E18" s="9"/>
      <c r="F18" s="9"/>
      <c r="G18" s="9"/>
      <c r="I18" s="16"/>
      <c r="J18" s="16"/>
      <c r="K18" s="16"/>
      <c r="L18" s="16"/>
      <c r="M18" s="28"/>
      <c r="N18" s="16"/>
    </row>
    <row r="20" spans="1:14" x14ac:dyDescent="0.2">
      <c r="C20" s="2" t="s">
        <v>12</v>
      </c>
    </row>
  </sheetData>
  <mergeCells count="3">
    <mergeCell ref="C1:F1"/>
    <mergeCell ref="A2:G2"/>
    <mergeCell ref="A12:G1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25"/>
  <sheetViews>
    <sheetView topLeftCell="A10" zoomScaleNormal="100" workbookViewId="0">
      <selection activeCell="F29" sqref="F29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2274</v>
      </c>
      <c r="D1" s="215"/>
      <c r="E1" s="215"/>
      <c r="F1" s="215"/>
    </row>
    <row r="2" spans="1:14" ht="27.75" customHeight="1" x14ac:dyDescent="0.2">
      <c r="A2" s="216" t="s">
        <v>2276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4" t="s">
        <v>2257</v>
      </c>
      <c r="C5" s="6" t="s">
        <v>2266</v>
      </c>
      <c r="D5" s="5">
        <v>16566</v>
      </c>
      <c r="E5" s="10" t="s">
        <v>2247</v>
      </c>
      <c r="F5" s="130" t="s">
        <v>32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2257</v>
      </c>
      <c r="C6" s="7" t="s">
        <v>2267</v>
      </c>
      <c r="D6" s="5">
        <v>6059</v>
      </c>
      <c r="E6" s="10" t="s">
        <v>2247</v>
      </c>
      <c r="F6" s="130" t="s">
        <v>284</v>
      </c>
      <c r="G6" s="35"/>
      <c r="I6" s="16"/>
      <c r="J6" s="16"/>
      <c r="K6" s="16"/>
      <c r="L6" s="3"/>
      <c r="M6" s="3"/>
      <c r="N6" s="25"/>
    </row>
    <row r="7" spans="1:14" ht="55.5" customHeight="1" x14ac:dyDescent="0.2">
      <c r="A7" s="12">
        <v>3</v>
      </c>
      <c r="B7" s="4" t="s">
        <v>2264</v>
      </c>
      <c r="C7" s="7" t="s">
        <v>2268</v>
      </c>
      <c r="D7" s="5">
        <v>21076</v>
      </c>
      <c r="E7" s="10" t="s">
        <v>2247</v>
      </c>
      <c r="F7" s="130" t="s">
        <v>32</v>
      </c>
      <c r="G7" s="35"/>
      <c r="I7" s="16"/>
      <c r="J7" s="16"/>
      <c r="K7" s="16"/>
      <c r="L7" s="3"/>
      <c r="M7" s="3"/>
      <c r="N7" s="22"/>
    </row>
    <row r="8" spans="1:14" ht="54" customHeight="1" x14ac:dyDescent="0.2">
      <c r="A8" s="12">
        <v>4</v>
      </c>
      <c r="B8" s="4" t="s">
        <v>2264</v>
      </c>
      <c r="C8" s="7" t="s">
        <v>2269</v>
      </c>
      <c r="D8" s="5">
        <v>13265</v>
      </c>
      <c r="E8" s="10" t="s">
        <v>2247</v>
      </c>
      <c r="F8" s="128" t="s">
        <v>69</v>
      </c>
      <c r="G8" s="35"/>
      <c r="I8" s="16"/>
      <c r="J8" s="16"/>
      <c r="K8" s="16"/>
      <c r="L8" s="3"/>
      <c r="M8" s="3"/>
      <c r="N8" s="22"/>
    </row>
    <row r="9" spans="1:14" ht="42" customHeight="1" x14ac:dyDescent="0.2">
      <c r="A9" s="12">
        <v>5</v>
      </c>
      <c r="B9" s="4" t="s">
        <v>2265</v>
      </c>
      <c r="C9" s="7" t="s">
        <v>2158</v>
      </c>
      <c r="D9" s="5">
        <v>14856</v>
      </c>
      <c r="E9" s="10" t="s">
        <v>2247</v>
      </c>
      <c r="F9" s="130" t="s">
        <v>8</v>
      </c>
      <c r="G9" s="35"/>
      <c r="I9" s="16"/>
      <c r="J9" s="16"/>
      <c r="K9" s="16"/>
      <c r="L9" s="3"/>
      <c r="M9" s="3"/>
      <c r="N9" s="22"/>
    </row>
    <row r="10" spans="1:14" ht="42" customHeight="1" x14ac:dyDescent="0.2">
      <c r="A10" s="12">
        <v>6</v>
      </c>
      <c r="B10" s="4" t="s">
        <v>2265</v>
      </c>
      <c r="C10" s="7" t="s">
        <v>2270</v>
      </c>
      <c r="D10" s="5">
        <v>32479</v>
      </c>
      <c r="E10" s="10" t="s">
        <v>2247</v>
      </c>
      <c r="F10" s="130" t="s">
        <v>29</v>
      </c>
      <c r="G10" s="35"/>
      <c r="I10" s="16"/>
      <c r="J10" s="16"/>
      <c r="K10" s="16"/>
      <c r="L10" s="3"/>
      <c r="M10" s="3"/>
      <c r="N10" s="22"/>
    </row>
    <row r="11" spans="1:14" ht="42" customHeight="1" x14ac:dyDescent="0.2">
      <c r="A11" s="12">
        <v>7</v>
      </c>
      <c r="B11" s="4" t="s">
        <v>2258</v>
      </c>
      <c r="C11" s="7" t="s">
        <v>2271</v>
      </c>
      <c r="D11" s="5">
        <v>1120</v>
      </c>
      <c r="E11" s="10" t="s">
        <v>2247</v>
      </c>
      <c r="F11" s="130" t="s">
        <v>22</v>
      </c>
      <c r="G11" s="35"/>
      <c r="I11" s="16"/>
      <c r="J11" s="16"/>
      <c r="K11" s="16"/>
      <c r="L11" s="3"/>
      <c r="M11" s="3"/>
      <c r="N11" s="22"/>
    </row>
    <row r="12" spans="1:14" ht="42" customHeight="1" x14ac:dyDescent="0.2">
      <c r="A12" s="12">
        <v>8</v>
      </c>
      <c r="B12" s="4" t="s">
        <v>2258</v>
      </c>
      <c r="C12" s="7" t="s">
        <v>2272</v>
      </c>
      <c r="D12" s="5">
        <v>1336</v>
      </c>
      <c r="E12" s="10" t="s">
        <v>2247</v>
      </c>
      <c r="F12" s="128" t="s">
        <v>28</v>
      </c>
      <c r="G12" s="35"/>
      <c r="I12" s="16"/>
      <c r="J12" s="16"/>
      <c r="K12" s="16"/>
      <c r="L12" s="3"/>
      <c r="M12" s="3"/>
      <c r="N12" s="25"/>
    </row>
    <row r="13" spans="1:14" ht="42" customHeight="1" x14ac:dyDescent="0.2">
      <c r="A13" s="12">
        <v>9</v>
      </c>
      <c r="B13" s="4" t="s">
        <v>2258</v>
      </c>
      <c r="C13" s="7" t="s">
        <v>2273</v>
      </c>
      <c r="D13" s="5">
        <v>20942</v>
      </c>
      <c r="E13" s="10" t="s">
        <v>2247</v>
      </c>
      <c r="F13" s="130" t="s">
        <v>7</v>
      </c>
      <c r="G13" s="35"/>
      <c r="I13" s="16"/>
      <c r="J13" s="16"/>
      <c r="K13" s="16"/>
      <c r="L13" s="3"/>
      <c r="M13" s="3"/>
    </row>
    <row r="14" spans="1:14" x14ac:dyDescent="0.2">
      <c r="A14" s="12"/>
      <c r="B14" s="12"/>
      <c r="C14" s="11" t="s">
        <v>31</v>
      </c>
      <c r="D14" s="17">
        <f>SUM(D5:D13)</f>
        <v>127699</v>
      </c>
      <c r="E14" s="9"/>
      <c r="F14" s="33"/>
      <c r="G14" s="36"/>
    </row>
    <row r="16" spans="1:14" ht="15.75" customHeight="1" x14ac:dyDescent="0.2">
      <c r="C16" s="135" t="s">
        <v>2245</v>
      </c>
      <c r="D16" s="99"/>
      <c r="E16" s="99"/>
      <c r="F16" s="99"/>
    </row>
    <row r="18" spans="1:14" ht="33.75" customHeight="1" x14ac:dyDescent="0.2">
      <c r="A18" s="217" t="s">
        <v>2277</v>
      </c>
      <c r="B18" s="217"/>
      <c r="C18" s="217"/>
      <c r="D18" s="217"/>
      <c r="E18" s="217"/>
      <c r="F18" s="217"/>
      <c r="G18" s="217"/>
    </row>
    <row r="20" spans="1:14" ht="63.75" x14ac:dyDescent="0.2">
      <c r="A20" s="13" t="s">
        <v>3</v>
      </c>
      <c r="B20" s="13" t="s">
        <v>73</v>
      </c>
      <c r="C20" s="14" t="s">
        <v>4</v>
      </c>
      <c r="D20" s="14" t="s">
        <v>13</v>
      </c>
      <c r="E20" s="13" t="s">
        <v>72</v>
      </c>
      <c r="F20" s="15" t="s">
        <v>0</v>
      </c>
      <c r="G20" s="13" t="s">
        <v>1</v>
      </c>
      <c r="I20" s="19" t="s">
        <v>37</v>
      </c>
      <c r="J20" s="19" t="s">
        <v>38</v>
      </c>
      <c r="K20" s="19" t="s">
        <v>39</v>
      </c>
      <c r="L20" s="19" t="s">
        <v>40</v>
      </c>
      <c r="M20" s="19" t="s">
        <v>41</v>
      </c>
      <c r="N20" s="30" t="s">
        <v>100</v>
      </c>
    </row>
    <row r="21" spans="1:14" ht="51" x14ac:dyDescent="0.2">
      <c r="A21" s="12">
        <v>1</v>
      </c>
      <c r="B21" s="23" t="s">
        <v>2283</v>
      </c>
      <c r="C21" s="72" t="s">
        <v>2284</v>
      </c>
      <c r="D21" s="73">
        <v>66000</v>
      </c>
      <c r="E21" s="23" t="s">
        <v>1129</v>
      </c>
      <c r="F21" s="53" t="s">
        <v>15</v>
      </c>
      <c r="G21" s="23" t="s">
        <v>2282</v>
      </c>
      <c r="I21" s="16"/>
      <c r="J21" s="16"/>
      <c r="K21" s="16"/>
      <c r="L21" s="16"/>
      <c r="M21" s="28"/>
      <c r="N21" s="16"/>
    </row>
    <row r="22" spans="1:14" ht="43.5" customHeight="1" x14ac:dyDescent="0.2">
      <c r="A22" s="12">
        <v>2</v>
      </c>
      <c r="B22" s="23" t="s">
        <v>2299</v>
      </c>
      <c r="C22" s="72" t="s">
        <v>2301</v>
      </c>
      <c r="D22" s="73">
        <v>39632.26</v>
      </c>
      <c r="E22" s="23" t="s">
        <v>2127</v>
      </c>
      <c r="F22" s="53" t="s">
        <v>57</v>
      </c>
      <c r="G22" s="23" t="s">
        <v>2300</v>
      </c>
      <c r="I22" s="16"/>
      <c r="J22" s="16"/>
      <c r="K22" s="16"/>
      <c r="L22" s="16"/>
      <c r="M22" s="28"/>
      <c r="N22" s="16"/>
    </row>
    <row r="23" spans="1:14" x14ac:dyDescent="0.2">
      <c r="A23" s="12"/>
      <c r="B23" s="12"/>
      <c r="C23" s="11" t="s">
        <v>31</v>
      </c>
      <c r="D23" s="18">
        <f>SUM(D21:D22)</f>
        <v>105632.26</v>
      </c>
      <c r="E23" s="9"/>
      <c r="F23" s="9"/>
      <c r="G23" s="9"/>
      <c r="I23" s="16"/>
      <c r="J23" s="16"/>
      <c r="K23" s="16"/>
      <c r="L23" s="16"/>
      <c r="M23" s="28"/>
      <c r="N23" s="16"/>
    </row>
    <row r="25" spans="1:14" x14ac:dyDescent="0.2">
      <c r="C25" s="135" t="s">
        <v>2245</v>
      </c>
      <c r="D25" s="99"/>
      <c r="E25" s="99"/>
      <c r="F25" s="99"/>
    </row>
  </sheetData>
  <mergeCells count="3">
    <mergeCell ref="C1:F1"/>
    <mergeCell ref="A2:G2"/>
    <mergeCell ref="A18:G18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tabSelected="1" zoomScaleNormal="100" workbookViewId="0">
      <selection activeCell="D26" sqref="D26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96" t="s">
        <v>3469</v>
      </c>
      <c r="D1" s="196"/>
      <c r="E1" s="196"/>
      <c r="F1" s="196"/>
    </row>
    <row r="2" spans="1:7" ht="27.75" customHeight="1" x14ac:dyDescent="0.2">
      <c r="A2" s="195" t="s">
        <v>3470</v>
      </c>
      <c r="B2" s="195"/>
      <c r="C2" s="195"/>
      <c r="D2" s="195"/>
      <c r="E2" s="195"/>
      <c r="F2" s="195"/>
      <c r="G2" s="195"/>
    </row>
    <row r="4" spans="1:7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</row>
    <row r="5" spans="1:7" s="188" customFormat="1" ht="38.25" x14ac:dyDescent="0.2">
      <c r="A5" s="225">
        <v>34</v>
      </c>
      <c r="B5" s="226" t="s">
        <v>3412</v>
      </c>
      <c r="C5" s="42" t="s">
        <v>3458</v>
      </c>
      <c r="D5" s="84">
        <v>7381</v>
      </c>
      <c r="E5" s="226" t="s">
        <v>2247</v>
      </c>
      <c r="F5" s="130" t="s">
        <v>5</v>
      </c>
      <c r="G5" s="227"/>
    </row>
    <row r="6" spans="1:7" s="188" customFormat="1" ht="51" x14ac:dyDescent="0.2">
      <c r="A6" s="225">
        <v>35</v>
      </c>
      <c r="B6" s="226" t="s">
        <v>3413</v>
      </c>
      <c r="C6" s="42" t="s">
        <v>3459</v>
      </c>
      <c r="D6" s="84">
        <v>1497</v>
      </c>
      <c r="E6" s="226" t="s">
        <v>2247</v>
      </c>
      <c r="F6" s="130" t="s">
        <v>20</v>
      </c>
      <c r="G6" s="227"/>
    </row>
    <row r="7" spans="1:7" s="188" customFormat="1" ht="63.75" x14ac:dyDescent="0.2">
      <c r="A7" s="225">
        <v>36</v>
      </c>
      <c r="B7" s="226" t="s">
        <v>3414</v>
      </c>
      <c r="C7" s="42" t="s">
        <v>2914</v>
      </c>
      <c r="D7" s="84">
        <v>5483</v>
      </c>
      <c r="E7" s="226" t="s">
        <v>2247</v>
      </c>
      <c r="F7" s="130" t="s">
        <v>7</v>
      </c>
      <c r="G7" s="227"/>
    </row>
    <row r="8" spans="1:7" s="188" customFormat="1" ht="38.25" x14ac:dyDescent="0.2">
      <c r="A8" s="225">
        <v>37</v>
      </c>
      <c r="B8" s="226" t="s">
        <v>3415</v>
      </c>
      <c r="C8" s="42" t="s">
        <v>3460</v>
      </c>
      <c r="D8" s="84">
        <v>973</v>
      </c>
      <c r="E8" s="226" t="s">
        <v>2247</v>
      </c>
      <c r="F8" s="130" t="s">
        <v>7</v>
      </c>
      <c r="G8" s="227"/>
    </row>
    <row r="9" spans="1:7" s="188" customFormat="1" ht="51" x14ac:dyDescent="0.2">
      <c r="A9" s="225">
        <v>38</v>
      </c>
      <c r="B9" s="226" t="s">
        <v>3416</v>
      </c>
      <c r="C9" s="42" t="s">
        <v>3468</v>
      </c>
      <c r="D9" s="84">
        <v>12649</v>
      </c>
      <c r="E9" s="226" t="s">
        <v>2247</v>
      </c>
      <c r="F9" s="130" t="s">
        <v>70</v>
      </c>
      <c r="G9" s="227"/>
    </row>
    <row r="10" spans="1:7" s="188" customFormat="1" ht="51" x14ac:dyDescent="0.2">
      <c r="A10" s="225">
        <v>39</v>
      </c>
      <c r="B10" s="226" t="s">
        <v>3417</v>
      </c>
      <c r="C10" s="228" t="s">
        <v>3434</v>
      </c>
      <c r="D10" s="84">
        <v>24942</v>
      </c>
      <c r="E10" s="226" t="s">
        <v>2247</v>
      </c>
      <c r="F10" s="130" t="s">
        <v>26</v>
      </c>
      <c r="G10" s="227"/>
    </row>
    <row r="11" spans="1:7" s="188" customFormat="1" ht="38.25" x14ac:dyDescent="0.2">
      <c r="A11" s="225">
        <v>40</v>
      </c>
      <c r="B11" s="226" t="s">
        <v>3418</v>
      </c>
      <c r="C11" s="42" t="s">
        <v>3462</v>
      </c>
      <c r="D11" s="84">
        <v>6838</v>
      </c>
      <c r="E11" s="226" t="s">
        <v>2247</v>
      </c>
      <c r="F11" s="130" t="s">
        <v>16</v>
      </c>
      <c r="G11" s="227"/>
    </row>
    <row r="12" spans="1:7" s="188" customFormat="1" ht="38.25" x14ac:dyDescent="0.2">
      <c r="A12" s="225">
        <v>41</v>
      </c>
      <c r="B12" s="226" t="s">
        <v>3419</v>
      </c>
      <c r="C12" s="42" t="s">
        <v>3463</v>
      </c>
      <c r="D12" s="84">
        <v>4653</v>
      </c>
      <c r="E12" s="226" t="s">
        <v>2247</v>
      </c>
      <c r="F12" s="130" t="s">
        <v>30</v>
      </c>
      <c r="G12" s="227"/>
    </row>
    <row r="13" spans="1:7" s="188" customFormat="1" ht="38.25" x14ac:dyDescent="0.2">
      <c r="A13" s="225">
        <v>42</v>
      </c>
      <c r="B13" s="226" t="s">
        <v>3419</v>
      </c>
      <c r="C13" s="42" t="s">
        <v>3464</v>
      </c>
      <c r="D13" s="84">
        <v>5438</v>
      </c>
      <c r="E13" s="226" t="s">
        <v>2247</v>
      </c>
      <c r="F13" s="130" t="s">
        <v>8</v>
      </c>
      <c r="G13" s="227"/>
    </row>
    <row r="14" spans="1:7" s="188" customFormat="1" ht="38.25" x14ac:dyDescent="0.2">
      <c r="A14" s="225">
        <v>43</v>
      </c>
      <c r="B14" s="226" t="s">
        <v>3420</v>
      </c>
      <c r="C14" s="42" t="s">
        <v>3465</v>
      </c>
      <c r="D14" s="84">
        <v>3064</v>
      </c>
      <c r="E14" s="226" t="s">
        <v>2247</v>
      </c>
      <c r="F14" s="130" t="s">
        <v>83</v>
      </c>
      <c r="G14" s="227"/>
    </row>
    <row r="15" spans="1:7" s="188" customFormat="1" ht="38.25" x14ac:dyDescent="0.2">
      <c r="A15" s="225">
        <v>44</v>
      </c>
      <c r="B15" s="226" t="s">
        <v>3421</v>
      </c>
      <c r="C15" s="42" t="s">
        <v>2363</v>
      </c>
      <c r="D15" s="84">
        <v>4024</v>
      </c>
      <c r="E15" s="226" t="s">
        <v>2247</v>
      </c>
      <c r="F15" s="130" t="s">
        <v>23</v>
      </c>
      <c r="G15" s="227"/>
    </row>
    <row r="16" spans="1:7" s="188" customFormat="1" ht="38.25" x14ac:dyDescent="0.2">
      <c r="A16" s="225">
        <v>45</v>
      </c>
      <c r="B16" s="226" t="s">
        <v>3422</v>
      </c>
      <c r="C16" s="42" t="s">
        <v>3466</v>
      </c>
      <c r="D16" s="84">
        <v>5928</v>
      </c>
      <c r="E16" s="226" t="s">
        <v>2247</v>
      </c>
      <c r="F16" s="130" t="s">
        <v>23</v>
      </c>
      <c r="G16" s="227"/>
    </row>
    <row r="17" spans="1:7" s="188" customFormat="1" ht="38.25" x14ac:dyDescent="0.2">
      <c r="A17" s="225">
        <v>46</v>
      </c>
      <c r="B17" s="226" t="s">
        <v>3423</v>
      </c>
      <c r="C17" s="42" t="s">
        <v>2552</v>
      </c>
      <c r="D17" s="84">
        <v>7985</v>
      </c>
      <c r="E17" s="226" t="s">
        <v>2247</v>
      </c>
      <c r="F17" s="130" t="s">
        <v>14</v>
      </c>
      <c r="G17" s="227"/>
    </row>
    <row r="18" spans="1:7" s="188" customFormat="1" ht="38.25" x14ac:dyDescent="0.2">
      <c r="A18" s="225">
        <v>47</v>
      </c>
      <c r="B18" s="226" t="s">
        <v>3424</v>
      </c>
      <c r="C18" s="42" t="s">
        <v>3509</v>
      </c>
      <c r="D18" s="84">
        <v>10191</v>
      </c>
      <c r="E18" s="226" t="s">
        <v>2247</v>
      </c>
      <c r="F18" s="130" t="s">
        <v>8</v>
      </c>
      <c r="G18" s="227"/>
    </row>
    <row r="19" spans="1:7" s="188" customFormat="1" ht="38.25" x14ac:dyDescent="0.2">
      <c r="A19" s="225">
        <v>48</v>
      </c>
      <c r="B19" s="226" t="s">
        <v>3425</v>
      </c>
      <c r="C19" s="42" t="s">
        <v>3467</v>
      </c>
      <c r="D19" s="84">
        <v>23196</v>
      </c>
      <c r="E19" s="226" t="s">
        <v>2247</v>
      </c>
      <c r="F19" s="130" t="s">
        <v>21</v>
      </c>
      <c r="G19" s="227"/>
    </row>
    <row r="20" spans="1:7" x14ac:dyDescent="0.2">
      <c r="A20" s="12"/>
      <c r="B20" s="12"/>
      <c r="C20" s="11" t="s">
        <v>31</v>
      </c>
      <c r="D20" s="17">
        <f>SUM(D5:D19)</f>
        <v>124242</v>
      </c>
      <c r="E20" s="9"/>
      <c r="F20" s="33"/>
      <c r="G20" s="36"/>
    </row>
    <row r="22" spans="1:7" ht="15.75" customHeight="1" x14ac:dyDescent="0.2">
      <c r="C22" s="2" t="s">
        <v>2245</v>
      </c>
    </row>
    <row r="23" spans="1:7" ht="125.25" customHeight="1" x14ac:dyDescent="0.2"/>
    <row r="24" spans="1:7" ht="33.75" customHeight="1" x14ac:dyDescent="0.2">
      <c r="A24" s="197" t="s">
        <v>3471</v>
      </c>
      <c r="B24" s="197"/>
      <c r="C24" s="197"/>
      <c r="D24" s="197"/>
      <c r="E24" s="197"/>
      <c r="F24" s="197"/>
      <c r="G24" s="197"/>
    </row>
    <row r="26" spans="1:7" ht="63.75" x14ac:dyDescent="0.2">
      <c r="A26" s="13" t="s">
        <v>3</v>
      </c>
      <c r="B26" s="13" t="s">
        <v>73</v>
      </c>
      <c r="C26" s="14" t="s">
        <v>4</v>
      </c>
      <c r="D26" s="14" t="s">
        <v>13</v>
      </c>
      <c r="E26" s="13" t="s">
        <v>72</v>
      </c>
      <c r="F26" s="15" t="s">
        <v>0</v>
      </c>
      <c r="G26" s="13" t="s">
        <v>1</v>
      </c>
    </row>
    <row r="27" spans="1:7" ht="51.95" customHeight="1" x14ac:dyDescent="0.2">
      <c r="A27" s="12">
        <v>1</v>
      </c>
      <c r="B27" s="10" t="s">
        <v>3472</v>
      </c>
      <c r="C27" s="11" t="s">
        <v>3474</v>
      </c>
      <c r="D27" s="117">
        <v>2000</v>
      </c>
      <c r="E27" s="10" t="s">
        <v>3135</v>
      </c>
      <c r="F27" s="47" t="s">
        <v>6</v>
      </c>
      <c r="G27" s="10" t="s">
        <v>3473</v>
      </c>
    </row>
    <row r="28" spans="1:7" ht="51.95" customHeight="1" x14ac:dyDescent="0.2">
      <c r="A28" s="12">
        <v>2</v>
      </c>
      <c r="B28" s="10" t="s">
        <v>3472</v>
      </c>
      <c r="C28" s="11" t="s">
        <v>3475</v>
      </c>
      <c r="D28" s="117">
        <v>2000</v>
      </c>
      <c r="E28" s="10" t="s">
        <v>3135</v>
      </c>
      <c r="F28" s="47" t="s">
        <v>19</v>
      </c>
      <c r="G28" s="10" t="s">
        <v>3473</v>
      </c>
    </row>
    <row r="29" spans="1:7" x14ac:dyDescent="0.2">
      <c r="A29" s="12"/>
      <c r="B29" s="12"/>
      <c r="C29" s="11" t="s">
        <v>31</v>
      </c>
      <c r="D29" s="18">
        <f>SUM(D27:D28)</f>
        <v>4000</v>
      </c>
      <c r="E29" s="9"/>
      <c r="F29" s="9"/>
      <c r="G29" s="9"/>
    </row>
    <row r="31" spans="1:7" x14ac:dyDescent="0.2">
      <c r="C31" s="2" t="s">
        <v>2245</v>
      </c>
    </row>
  </sheetData>
  <mergeCells count="3">
    <mergeCell ref="C1:F1"/>
    <mergeCell ref="A2:G2"/>
    <mergeCell ref="A24:G24"/>
  </mergeCells>
  <pageMargins left="0.47244094488188981" right="0.47244094488188981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17"/>
  <sheetViews>
    <sheetView zoomScaleNormal="100" workbookViewId="0">
      <selection activeCell="G29" sqref="G29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196" t="s">
        <v>2274</v>
      </c>
      <c r="D1" s="196"/>
      <c r="E1" s="196"/>
      <c r="F1" s="196"/>
    </row>
    <row r="2" spans="1:14" ht="27.75" customHeight="1" x14ac:dyDescent="0.2">
      <c r="A2" s="195" t="s">
        <v>2275</v>
      </c>
      <c r="B2" s="195"/>
      <c r="C2" s="195"/>
      <c r="D2" s="195"/>
      <c r="E2" s="195"/>
      <c r="F2" s="195"/>
      <c r="G2" s="195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56.25" customHeight="1" x14ac:dyDescent="0.2">
      <c r="A5" s="12">
        <v>1</v>
      </c>
      <c r="B5" s="4" t="s">
        <v>2260</v>
      </c>
      <c r="C5" s="7" t="s">
        <v>2259</v>
      </c>
      <c r="D5" s="5">
        <v>19699</v>
      </c>
      <c r="E5" s="10" t="s">
        <v>320</v>
      </c>
      <c r="F5" s="57" t="s">
        <v>44</v>
      </c>
      <c r="G5" s="37"/>
      <c r="I5" s="16"/>
      <c r="J5" s="16"/>
      <c r="K5" s="16"/>
      <c r="L5" s="3"/>
      <c r="M5" s="3"/>
    </row>
    <row r="6" spans="1:14" ht="42" customHeight="1" x14ac:dyDescent="0.2">
      <c r="A6" s="12">
        <v>2</v>
      </c>
      <c r="B6" s="4" t="s">
        <v>2256</v>
      </c>
      <c r="C6" s="7" t="s">
        <v>2261</v>
      </c>
      <c r="D6" s="5">
        <v>2625</v>
      </c>
      <c r="E6" s="10" t="s">
        <v>320</v>
      </c>
      <c r="F6" s="57" t="s">
        <v>310</v>
      </c>
      <c r="G6" s="35"/>
      <c r="I6" s="16"/>
      <c r="J6" s="16"/>
      <c r="K6" s="16"/>
      <c r="L6" s="3"/>
      <c r="M6" s="3"/>
      <c r="N6" s="25"/>
    </row>
    <row r="7" spans="1:14" ht="42" customHeight="1" x14ac:dyDescent="0.2">
      <c r="A7" s="12">
        <v>3</v>
      </c>
      <c r="B7" s="4" t="s">
        <v>2257</v>
      </c>
      <c r="C7" s="7" t="s">
        <v>2262</v>
      </c>
      <c r="D7" s="5">
        <v>2803</v>
      </c>
      <c r="E7" s="10" t="s">
        <v>320</v>
      </c>
      <c r="F7" s="57" t="s">
        <v>17</v>
      </c>
      <c r="G7" s="35"/>
      <c r="I7" s="16"/>
      <c r="J7" s="16"/>
      <c r="K7" s="16"/>
      <c r="L7" s="3"/>
      <c r="M7" s="3"/>
      <c r="N7" s="22"/>
    </row>
    <row r="8" spans="1:14" ht="42" customHeight="1" x14ac:dyDescent="0.2">
      <c r="A8" s="12">
        <v>4</v>
      </c>
      <c r="B8" s="4" t="s">
        <v>2258</v>
      </c>
      <c r="C8" s="7" t="s">
        <v>2263</v>
      </c>
      <c r="D8" s="5">
        <v>1724</v>
      </c>
      <c r="E8" s="10" t="s">
        <v>320</v>
      </c>
      <c r="F8" s="57" t="s">
        <v>16</v>
      </c>
      <c r="G8" s="35"/>
      <c r="I8" s="16"/>
      <c r="J8" s="16"/>
      <c r="K8" s="16"/>
      <c r="L8" s="3"/>
      <c r="M8" s="3"/>
      <c r="N8" s="22"/>
    </row>
    <row r="9" spans="1:14" ht="12.75" hidden="1" customHeight="1" x14ac:dyDescent="0.2">
      <c r="A9" s="12">
        <v>5</v>
      </c>
      <c r="B9" s="12"/>
      <c r="C9" s="8"/>
      <c r="D9" s="9"/>
      <c r="E9" s="10"/>
      <c r="F9" s="32"/>
      <c r="G9" s="35"/>
      <c r="I9" s="16"/>
      <c r="J9" s="16"/>
      <c r="K9" s="16"/>
      <c r="L9" s="3"/>
      <c r="M9" s="3"/>
      <c r="N9" s="22"/>
    </row>
    <row r="10" spans="1:14" ht="12.75" hidden="1" customHeight="1" x14ac:dyDescent="0.2">
      <c r="A10" s="12">
        <v>6</v>
      </c>
      <c r="B10" s="12"/>
      <c r="C10" s="8"/>
      <c r="D10" s="9"/>
      <c r="E10" s="10"/>
      <c r="F10" s="32"/>
      <c r="G10" s="35"/>
      <c r="I10" s="16"/>
      <c r="J10" s="16"/>
      <c r="K10" s="16"/>
      <c r="L10" s="3"/>
      <c r="M10" s="3"/>
      <c r="N10" s="22"/>
    </row>
    <row r="11" spans="1:14" ht="12.75" hidden="1" customHeight="1" x14ac:dyDescent="0.2">
      <c r="A11" s="12">
        <v>7</v>
      </c>
      <c r="B11" s="12"/>
      <c r="C11" s="8"/>
      <c r="D11" s="9"/>
      <c r="E11" s="10"/>
      <c r="F11" s="32"/>
      <c r="G11" s="35"/>
      <c r="I11" s="16"/>
      <c r="J11" s="16"/>
      <c r="K11" s="16"/>
      <c r="L11" s="3"/>
      <c r="M11" s="3"/>
      <c r="N11" s="22"/>
    </row>
    <row r="12" spans="1:14" ht="12.75" hidden="1" customHeight="1" x14ac:dyDescent="0.2">
      <c r="A12" s="12">
        <v>8</v>
      </c>
      <c r="B12" s="12"/>
      <c r="C12" s="8"/>
      <c r="D12" s="9"/>
      <c r="E12" s="10"/>
      <c r="F12" s="32"/>
      <c r="G12" s="35"/>
      <c r="I12" s="16"/>
      <c r="J12" s="16"/>
      <c r="K12" s="16"/>
      <c r="L12" s="3"/>
      <c r="M12" s="3"/>
      <c r="N12" s="25"/>
    </row>
    <row r="13" spans="1:14" ht="12.75" hidden="1" customHeight="1" x14ac:dyDescent="0.2">
      <c r="A13" s="12">
        <v>9</v>
      </c>
      <c r="B13" s="12"/>
      <c r="C13" s="8"/>
      <c r="D13" s="9"/>
      <c r="E13" s="10"/>
      <c r="F13" s="32"/>
      <c r="G13" s="35"/>
      <c r="I13" s="16"/>
      <c r="J13" s="16"/>
      <c r="K13" s="16"/>
      <c r="L13" s="3"/>
      <c r="M13" s="3"/>
    </row>
    <row r="14" spans="1:14" ht="12.75" hidden="1" customHeight="1" x14ac:dyDescent="0.2">
      <c r="A14" s="12">
        <v>10</v>
      </c>
      <c r="B14" s="12"/>
      <c r="C14" s="8"/>
      <c r="D14" s="9"/>
      <c r="E14" s="10"/>
      <c r="F14" s="32"/>
      <c r="G14" s="35"/>
      <c r="I14" s="16"/>
      <c r="J14" s="16"/>
      <c r="K14" s="16"/>
      <c r="L14" s="3"/>
      <c r="M14" s="3"/>
    </row>
    <row r="15" spans="1:14" x14ac:dyDescent="0.2">
      <c r="A15" s="12"/>
      <c r="B15" s="12"/>
      <c r="C15" s="11" t="s">
        <v>31</v>
      </c>
      <c r="D15" s="17">
        <f>SUM(D5:D14)</f>
        <v>26851</v>
      </c>
      <c r="E15" s="9"/>
      <c r="F15" s="33"/>
      <c r="G15" s="36"/>
    </row>
    <row r="17" spans="3:3" ht="15.75" customHeight="1" x14ac:dyDescent="0.2">
      <c r="C17" s="2" t="s">
        <v>12</v>
      </c>
    </row>
  </sheetData>
  <mergeCells count="2">
    <mergeCell ref="C1:F1"/>
    <mergeCell ref="A2:G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2"/>
  <sheetViews>
    <sheetView zoomScaleNormal="100" workbookViewId="0">
      <selection activeCell="A23" sqref="A23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2195</v>
      </c>
      <c r="D1" s="215"/>
      <c r="E1" s="215"/>
      <c r="F1" s="215"/>
    </row>
    <row r="2" spans="1:14" ht="27.75" customHeight="1" x14ac:dyDescent="0.2">
      <c r="A2" s="216" t="s">
        <v>2244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38.25" customHeight="1" x14ac:dyDescent="0.2">
      <c r="A5" s="12">
        <v>1</v>
      </c>
      <c r="B5" s="4" t="s">
        <v>2226</v>
      </c>
      <c r="C5" s="6" t="s">
        <v>2254</v>
      </c>
      <c r="D5" s="5">
        <v>10325</v>
      </c>
      <c r="E5" s="10" t="s">
        <v>2247</v>
      </c>
      <c r="F5" s="128" t="s">
        <v>25</v>
      </c>
      <c r="G5" s="37"/>
      <c r="I5" s="16"/>
      <c r="J5" s="16"/>
      <c r="K5" s="16"/>
      <c r="L5" s="3"/>
      <c r="M5" s="3"/>
    </row>
    <row r="6" spans="1:14" ht="38.25" customHeight="1" x14ac:dyDescent="0.2">
      <c r="A6" s="12">
        <v>2</v>
      </c>
      <c r="B6" s="4" t="s">
        <v>2199</v>
      </c>
      <c r="C6" s="6" t="s">
        <v>649</v>
      </c>
      <c r="D6" s="5">
        <v>4883</v>
      </c>
      <c r="E6" s="10" t="s">
        <v>2247</v>
      </c>
      <c r="F6" s="128" t="s">
        <v>25</v>
      </c>
      <c r="G6" s="35"/>
      <c r="I6" s="16"/>
      <c r="J6" s="16"/>
      <c r="K6" s="16"/>
      <c r="L6" s="3"/>
      <c r="M6" s="3"/>
      <c r="N6" s="25"/>
    </row>
    <row r="7" spans="1:14" ht="38.25" customHeight="1" x14ac:dyDescent="0.2">
      <c r="A7" s="12">
        <v>3</v>
      </c>
      <c r="B7" s="4" t="s">
        <v>2199</v>
      </c>
      <c r="C7" s="7" t="s">
        <v>2227</v>
      </c>
      <c r="D7" s="5">
        <v>2583</v>
      </c>
      <c r="E7" s="10" t="s">
        <v>2247</v>
      </c>
      <c r="F7" s="128" t="s">
        <v>15</v>
      </c>
      <c r="G7" s="35"/>
      <c r="I7" s="16"/>
      <c r="J7" s="16"/>
      <c r="K7" s="16"/>
      <c r="L7" s="3"/>
      <c r="M7" s="3"/>
      <c r="N7" s="22"/>
    </row>
    <row r="8" spans="1:14" ht="38.25" customHeight="1" x14ac:dyDescent="0.2">
      <c r="A8" s="12">
        <v>4</v>
      </c>
      <c r="B8" s="4" t="s">
        <v>2199</v>
      </c>
      <c r="C8" s="7" t="s">
        <v>2228</v>
      </c>
      <c r="D8" s="5">
        <v>2793</v>
      </c>
      <c r="E8" s="10" t="s">
        <v>2247</v>
      </c>
      <c r="F8" s="128" t="s">
        <v>71</v>
      </c>
      <c r="G8" s="35"/>
      <c r="I8" s="16"/>
      <c r="J8" s="16"/>
      <c r="K8" s="16"/>
      <c r="L8" s="3"/>
      <c r="M8" s="3"/>
      <c r="N8" s="22"/>
    </row>
    <row r="9" spans="1:14" ht="51.75" customHeight="1" x14ac:dyDescent="0.2">
      <c r="A9" s="12">
        <v>5</v>
      </c>
      <c r="B9" s="4" t="s">
        <v>2200</v>
      </c>
      <c r="C9" s="7" t="s">
        <v>2229</v>
      </c>
      <c r="D9" s="5">
        <v>2037</v>
      </c>
      <c r="E9" s="10" t="s">
        <v>2247</v>
      </c>
      <c r="F9" s="128" t="s">
        <v>25</v>
      </c>
      <c r="G9" s="35"/>
      <c r="I9" s="16"/>
      <c r="J9" s="16"/>
      <c r="K9" s="16"/>
      <c r="L9" s="3"/>
      <c r="M9" s="3"/>
      <c r="N9" s="22"/>
    </row>
    <row r="10" spans="1:14" x14ac:dyDescent="0.2">
      <c r="A10" s="12"/>
      <c r="B10" s="12"/>
      <c r="C10" s="11" t="s">
        <v>31</v>
      </c>
      <c r="D10" s="17">
        <f>SUM(D5:D9)</f>
        <v>22621</v>
      </c>
      <c r="E10" s="9"/>
      <c r="F10" s="33"/>
      <c r="G10" s="36"/>
    </row>
    <row r="12" spans="1:14" ht="15.75" customHeight="1" x14ac:dyDescent="0.2">
      <c r="C12" s="135" t="s">
        <v>2245</v>
      </c>
      <c r="D12" s="99"/>
      <c r="E12" s="99"/>
      <c r="F12" s="99"/>
    </row>
  </sheetData>
  <mergeCells count="2">
    <mergeCell ref="C1:F1"/>
    <mergeCell ref="A2:G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0"/>
  <sheetViews>
    <sheetView topLeftCell="A16" zoomScaleNormal="100" workbookViewId="0">
      <selection activeCell="C12" sqref="C12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196" t="s">
        <v>2195</v>
      </c>
      <c r="D1" s="196"/>
      <c r="E1" s="196"/>
      <c r="F1" s="196"/>
    </row>
    <row r="2" spans="1:14" ht="27.75" customHeight="1" x14ac:dyDescent="0.2">
      <c r="A2" s="195" t="s">
        <v>2196</v>
      </c>
      <c r="B2" s="195"/>
      <c r="C2" s="195"/>
      <c r="D2" s="195"/>
      <c r="E2" s="195"/>
      <c r="F2" s="195"/>
      <c r="G2" s="195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38.25" customHeight="1" x14ac:dyDescent="0.2">
      <c r="A5" s="12">
        <v>1</v>
      </c>
      <c r="B5" s="4" t="s">
        <v>2199</v>
      </c>
      <c r="C5" s="6" t="s">
        <v>2203</v>
      </c>
      <c r="D5" s="5">
        <v>9107</v>
      </c>
      <c r="E5" s="10" t="s">
        <v>320</v>
      </c>
      <c r="F5" s="57" t="s">
        <v>273</v>
      </c>
      <c r="G5" s="37"/>
      <c r="I5" s="16"/>
      <c r="J5" s="16"/>
      <c r="K5" s="16"/>
      <c r="L5" s="3"/>
      <c r="M5" s="3"/>
    </row>
    <row r="6" spans="1:14" ht="38.25" customHeight="1" x14ac:dyDescent="0.2">
      <c r="A6" s="12">
        <v>2</v>
      </c>
      <c r="B6" s="4" t="s">
        <v>2199</v>
      </c>
      <c r="C6" s="6" t="s">
        <v>2117</v>
      </c>
      <c r="D6" s="5">
        <v>4127</v>
      </c>
      <c r="E6" s="10" t="s">
        <v>320</v>
      </c>
      <c r="F6" s="57" t="s">
        <v>14</v>
      </c>
      <c r="G6" s="35"/>
      <c r="I6" s="16"/>
      <c r="J6" s="16"/>
      <c r="K6" s="16"/>
      <c r="L6" s="3"/>
      <c r="M6" s="3"/>
      <c r="N6" s="25"/>
    </row>
    <row r="7" spans="1:14" ht="38.25" customHeight="1" x14ac:dyDescent="0.2">
      <c r="A7" s="12">
        <v>3</v>
      </c>
      <c r="B7" s="4" t="s">
        <v>2199</v>
      </c>
      <c r="C7" s="6" t="s">
        <v>2204</v>
      </c>
      <c r="D7" s="5">
        <v>12046</v>
      </c>
      <c r="E7" s="10" t="s">
        <v>320</v>
      </c>
      <c r="F7" s="57" t="s">
        <v>270</v>
      </c>
      <c r="G7" s="35"/>
      <c r="I7" s="16"/>
      <c r="J7" s="16"/>
      <c r="K7" s="16"/>
      <c r="L7" s="3"/>
      <c r="M7" s="3"/>
      <c r="N7" s="22"/>
    </row>
    <row r="8" spans="1:14" ht="38.25" customHeight="1" x14ac:dyDescent="0.2">
      <c r="A8" s="12">
        <v>4</v>
      </c>
      <c r="B8" s="4" t="s">
        <v>2199</v>
      </c>
      <c r="C8" s="6" t="s">
        <v>2117</v>
      </c>
      <c r="D8" s="5">
        <v>3338</v>
      </c>
      <c r="E8" s="10" t="s">
        <v>320</v>
      </c>
      <c r="F8" s="57" t="s">
        <v>7</v>
      </c>
      <c r="G8" s="35"/>
      <c r="I8" s="16"/>
      <c r="J8" s="16"/>
      <c r="K8" s="16"/>
      <c r="L8" s="3"/>
      <c r="M8" s="3"/>
      <c r="N8" s="22"/>
    </row>
    <row r="9" spans="1:14" ht="38.25" customHeight="1" x14ac:dyDescent="0.2">
      <c r="A9" s="12">
        <v>5</v>
      </c>
      <c r="B9" s="4" t="s">
        <v>2200</v>
      </c>
      <c r="C9" s="6" t="s">
        <v>2205</v>
      </c>
      <c r="D9" s="5">
        <v>4593</v>
      </c>
      <c r="E9" s="10" t="s">
        <v>320</v>
      </c>
      <c r="F9" s="57" t="s">
        <v>45</v>
      </c>
      <c r="G9" s="35"/>
      <c r="I9" s="16"/>
      <c r="J9" s="16"/>
      <c r="K9" s="16"/>
      <c r="L9" s="3"/>
      <c r="M9" s="3"/>
      <c r="N9" s="22"/>
    </row>
    <row r="10" spans="1:14" ht="38.25" customHeight="1" x14ac:dyDescent="0.2">
      <c r="A10" s="12">
        <v>6</v>
      </c>
      <c r="B10" s="4" t="s">
        <v>2200</v>
      </c>
      <c r="C10" s="6" t="s">
        <v>2206</v>
      </c>
      <c r="D10" s="5">
        <v>2952</v>
      </c>
      <c r="E10" s="10" t="s">
        <v>320</v>
      </c>
      <c r="F10" s="57" t="s">
        <v>24</v>
      </c>
      <c r="G10" s="35"/>
      <c r="I10" s="16"/>
      <c r="J10" s="16"/>
      <c r="K10" s="16"/>
      <c r="L10" s="3"/>
      <c r="M10" s="3"/>
      <c r="N10" s="22"/>
    </row>
    <row r="11" spans="1:14" ht="38.25" customHeight="1" x14ac:dyDescent="0.2">
      <c r="A11" s="12">
        <v>7</v>
      </c>
      <c r="B11" s="4" t="s">
        <v>2200</v>
      </c>
      <c r="C11" s="68" t="s">
        <v>2250</v>
      </c>
      <c r="D11" s="5">
        <v>35526</v>
      </c>
      <c r="E11" s="10" t="s">
        <v>320</v>
      </c>
      <c r="F11" s="57" t="s">
        <v>8</v>
      </c>
      <c r="G11" s="35"/>
      <c r="I11" s="16"/>
      <c r="J11" s="16"/>
      <c r="K11" s="16"/>
      <c r="L11" s="3"/>
      <c r="M11" s="3"/>
      <c r="N11" s="22"/>
    </row>
    <row r="12" spans="1:14" ht="38.25" customHeight="1" x14ac:dyDescent="0.2">
      <c r="A12" s="12">
        <v>8</v>
      </c>
      <c r="B12" s="4" t="s">
        <v>2200</v>
      </c>
      <c r="C12" s="68" t="s">
        <v>2251</v>
      </c>
      <c r="D12" s="5">
        <v>4822</v>
      </c>
      <c r="E12" s="10" t="s">
        <v>320</v>
      </c>
      <c r="F12" s="57" t="s">
        <v>268</v>
      </c>
      <c r="G12" s="35"/>
      <c r="I12" s="16"/>
      <c r="J12" s="16"/>
      <c r="K12" s="16"/>
      <c r="L12" s="3"/>
      <c r="M12" s="3"/>
      <c r="N12" s="25"/>
    </row>
    <row r="13" spans="1:14" ht="38.25" customHeight="1" x14ac:dyDescent="0.2">
      <c r="A13" s="12">
        <v>9</v>
      </c>
      <c r="B13" s="4" t="s">
        <v>2201</v>
      </c>
      <c r="C13" s="6" t="s">
        <v>2207</v>
      </c>
      <c r="D13" s="5">
        <v>14373</v>
      </c>
      <c r="E13" s="10" t="s">
        <v>320</v>
      </c>
      <c r="F13" s="57" t="s">
        <v>5</v>
      </c>
      <c r="G13" s="35"/>
      <c r="I13" s="16"/>
      <c r="J13" s="16"/>
      <c r="K13" s="16"/>
      <c r="L13" s="3"/>
      <c r="M13" s="3"/>
    </row>
    <row r="14" spans="1:14" ht="38.25" customHeight="1" x14ac:dyDescent="0.2">
      <c r="A14" s="12">
        <v>10</v>
      </c>
      <c r="B14" s="4" t="s">
        <v>2201</v>
      </c>
      <c r="C14" s="6" t="s">
        <v>2208</v>
      </c>
      <c r="D14" s="5">
        <v>12020</v>
      </c>
      <c r="E14" s="10" t="s">
        <v>320</v>
      </c>
      <c r="F14" s="57" t="s">
        <v>8</v>
      </c>
      <c r="G14" s="35"/>
      <c r="I14" s="16"/>
      <c r="J14" s="16"/>
      <c r="K14" s="16"/>
      <c r="L14" s="3"/>
      <c r="M14" s="3"/>
    </row>
    <row r="15" spans="1:14" ht="38.25" customHeight="1" x14ac:dyDescent="0.2">
      <c r="A15" s="12">
        <v>11</v>
      </c>
      <c r="B15" s="4" t="s">
        <v>2202</v>
      </c>
      <c r="C15" s="6" t="s">
        <v>2209</v>
      </c>
      <c r="D15" s="5">
        <v>2713</v>
      </c>
      <c r="E15" s="10" t="s">
        <v>320</v>
      </c>
      <c r="F15" s="57" t="s">
        <v>310</v>
      </c>
      <c r="G15" s="35"/>
      <c r="I15" s="16"/>
      <c r="J15" s="16"/>
      <c r="K15" s="16"/>
      <c r="L15" s="3"/>
      <c r="M15" s="3"/>
    </row>
    <row r="16" spans="1:14" ht="38.25" customHeight="1" x14ac:dyDescent="0.2">
      <c r="A16" s="12">
        <v>12</v>
      </c>
      <c r="B16" s="4" t="s">
        <v>2202</v>
      </c>
      <c r="C16" s="6" t="s">
        <v>2210</v>
      </c>
      <c r="D16" s="5">
        <v>5492</v>
      </c>
      <c r="E16" s="10" t="s">
        <v>320</v>
      </c>
      <c r="F16" s="57" t="s">
        <v>44</v>
      </c>
      <c r="G16" s="35"/>
      <c r="I16" s="16"/>
      <c r="J16" s="16"/>
      <c r="K16" s="16"/>
      <c r="L16" s="3"/>
      <c r="M16" s="3"/>
    </row>
    <row r="17" spans="1:14" x14ac:dyDescent="0.2">
      <c r="A17" s="12"/>
      <c r="B17" s="12"/>
      <c r="C17" s="11" t="s">
        <v>31</v>
      </c>
      <c r="D17" s="17">
        <f>SUM(D5:D16)</f>
        <v>111109</v>
      </c>
      <c r="E17" s="9"/>
      <c r="F17" s="33"/>
      <c r="G17" s="36"/>
    </row>
    <row r="19" spans="1:14" ht="15.75" customHeight="1" x14ac:dyDescent="0.2">
      <c r="C19" s="2" t="s">
        <v>12</v>
      </c>
    </row>
    <row r="21" spans="1:14" ht="33.75" customHeight="1" x14ac:dyDescent="0.2">
      <c r="A21" s="197" t="s">
        <v>2197</v>
      </c>
      <c r="B21" s="197"/>
      <c r="C21" s="197"/>
      <c r="D21" s="197"/>
      <c r="E21" s="197"/>
      <c r="F21" s="197"/>
      <c r="G21" s="197"/>
    </row>
    <row r="23" spans="1:14" ht="63.75" x14ac:dyDescent="0.2">
      <c r="A23" s="13" t="s">
        <v>3</v>
      </c>
      <c r="B23" s="13" t="s">
        <v>73</v>
      </c>
      <c r="C23" s="14" t="s">
        <v>4</v>
      </c>
      <c r="D23" s="14" t="s">
        <v>13</v>
      </c>
      <c r="E23" s="13" t="s">
        <v>72</v>
      </c>
      <c r="F23" s="15" t="s">
        <v>0</v>
      </c>
      <c r="G23" s="13" t="s">
        <v>1</v>
      </c>
      <c r="I23" s="19" t="s">
        <v>37</v>
      </c>
      <c r="J23" s="19" t="s">
        <v>38</v>
      </c>
      <c r="K23" s="19" t="s">
        <v>39</v>
      </c>
      <c r="L23" s="19" t="s">
        <v>40</v>
      </c>
      <c r="M23" s="19" t="s">
        <v>41</v>
      </c>
      <c r="N23" s="30" t="s">
        <v>100</v>
      </c>
    </row>
    <row r="24" spans="1:14" ht="38.25" x14ac:dyDescent="0.2">
      <c r="A24" s="63">
        <v>1</v>
      </c>
      <c r="B24" s="23" t="s">
        <v>2211</v>
      </c>
      <c r="C24" s="60" t="s">
        <v>2217</v>
      </c>
      <c r="D24" s="23">
        <v>1758</v>
      </c>
      <c r="E24" s="23" t="s">
        <v>2</v>
      </c>
      <c r="F24" s="53" t="s">
        <v>20</v>
      </c>
      <c r="G24" s="23" t="s">
        <v>2212</v>
      </c>
      <c r="I24" s="16"/>
      <c r="J24" s="16"/>
      <c r="K24" s="16"/>
      <c r="L24" s="16"/>
      <c r="M24" s="28"/>
      <c r="N24" s="16"/>
    </row>
    <row r="25" spans="1:14" ht="56.25" customHeight="1" x14ac:dyDescent="0.2">
      <c r="A25" s="63">
        <v>2</v>
      </c>
      <c r="B25" s="23" t="s">
        <v>2211</v>
      </c>
      <c r="C25" s="72" t="s">
        <v>2218</v>
      </c>
      <c r="D25" s="23">
        <v>2051</v>
      </c>
      <c r="E25" s="23" t="s">
        <v>2</v>
      </c>
      <c r="F25" s="53" t="s">
        <v>14</v>
      </c>
      <c r="G25" s="23" t="s">
        <v>2213</v>
      </c>
      <c r="I25" s="16"/>
      <c r="J25" s="16"/>
      <c r="K25" s="16"/>
      <c r="L25" s="16"/>
      <c r="M25" s="28"/>
      <c r="N25" s="16"/>
    </row>
    <row r="26" spans="1:14" ht="38.25" x14ac:dyDescent="0.2">
      <c r="A26" s="63">
        <v>3</v>
      </c>
      <c r="B26" s="23" t="s">
        <v>2211</v>
      </c>
      <c r="C26" s="72" t="s">
        <v>2219</v>
      </c>
      <c r="D26" s="23">
        <v>684</v>
      </c>
      <c r="E26" s="23" t="s">
        <v>2</v>
      </c>
      <c r="F26" s="53" t="s">
        <v>29</v>
      </c>
      <c r="G26" s="23" t="s">
        <v>2214</v>
      </c>
      <c r="I26" s="16"/>
      <c r="J26" s="16"/>
      <c r="K26" s="16"/>
      <c r="L26" s="16"/>
      <c r="M26" s="28"/>
      <c r="N26" s="16"/>
    </row>
    <row r="27" spans="1:14" ht="38.25" x14ac:dyDescent="0.2">
      <c r="A27" s="63">
        <v>4</v>
      </c>
      <c r="B27" s="23" t="s">
        <v>2216</v>
      </c>
      <c r="C27" s="72" t="s">
        <v>2220</v>
      </c>
      <c r="D27" s="23">
        <v>1758</v>
      </c>
      <c r="E27" s="23" t="s">
        <v>2</v>
      </c>
      <c r="F27" s="53" t="s">
        <v>279</v>
      </c>
      <c r="G27" s="23" t="s">
        <v>2215</v>
      </c>
      <c r="I27" s="16"/>
      <c r="J27" s="16"/>
      <c r="K27" s="16"/>
      <c r="L27" s="16"/>
      <c r="M27" s="28"/>
      <c r="N27" s="16"/>
    </row>
    <row r="28" spans="1:14" x14ac:dyDescent="0.2">
      <c r="A28" s="12"/>
      <c r="B28" s="12"/>
      <c r="C28" s="11" t="s">
        <v>31</v>
      </c>
      <c r="D28" s="18">
        <f>SUM(D24:D27)</f>
        <v>6251</v>
      </c>
      <c r="E28" s="9"/>
      <c r="F28" s="9"/>
      <c r="G28" s="9"/>
      <c r="I28" s="16"/>
      <c r="J28" s="16"/>
      <c r="K28" s="16"/>
      <c r="L28" s="16"/>
      <c r="M28" s="28"/>
      <c r="N28" s="16"/>
    </row>
    <row r="30" spans="1:14" x14ac:dyDescent="0.2">
      <c r="C30" s="2" t="s">
        <v>12</v>
      </c>
    </row>
  </sheetData>
  <mergeCells count="3">
    <mergeCell ref="C1:F1"/>
    <mergeCell ref="A2:G2"/>
    <mergeCell ref="A21:G21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42"/>
  <sheetViews>
    <sheetView topLeftCell="A3" zoomScale="90" zoomScaleNormal="90" workbookViewId="0">
      <pane ySplit="1395" topLeftCell="A139" activePane="bottomLeft"/>
      <selection activeCell="M3" sqref="M3"/>
      <selection pane="bottomLeft" activeCell="L322" sqref="L322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13" ht="15" x14ac:dyDescent="0.25">
      <c r="C1" s="39" t="s">
        <v>101</v>
      </c>
      <c r="D1" s="39"/>
      <c r="E1" s="39"/>
      <c r="F1" s="39"/>
    </row>
    <row r="3" spans="1:13" ht="63.75" x14ac:dyDescent="0.2">
      <c r="A3" s="13" t="s">
        <v>3</v>
      </c>
      <c r="B3" s="13" t="s">
        <v>73</v>
      </c>
      <c r="C3" s="14" t="s">
        <v>4</v>
      </c>
      <c r="D3" s="14" t="s">
        <v>13</v>
      </c>
      <c r="E3" s="13" t="s">
        <v>72</v>
      </c>
      <c r="F3" s="31" t="s">
        <v>0</v>
      </c>
      <c r="G3" s="13" t="s">
        <v>1</v>
      </c>
      <c r="I3" s="16" t="s">
        <v>102</v>
      </c>
      <c r="J3" s="109" t="s">
        <v>1529</v>
      </c>
      <c r="K3" s="109" t="s">
        <v>1530</v>
      </c>
      <c r="L3" s="110" t="s">
        <v>1531</v>
      </c>
      <c r="M3" s="111" t="s">
        <v>1532</v>
      </c>
    </row>
    <row r="4" spans="1:13" ht="38.25" customHeight="1" x14ac:dyDescent="0.2">
      <c r="A4" s="12">
        <v>1</v>
      </c>
      <c r="B4" s="4" t="s">
        <v>343</v>
      </c>
      <c r="C4" s="7" t="s">
        <v>349</v>
      </c>
      <c r="D4" s="5">
        <v>915</v>
      </c>
      <c r="E4" s="10" t="s">
        <v>320</v>
      </c>
      <c r="F4" s="57" t="s">
        <v>10</v>
      </c>
      <c r="G4" s="10"/>
      <c r="I4" s="58" t="s">
        <v>358</v>
      </c>
    </row>
    <row r="5" spans="1:13" ht="38.25" customHeight="1" x14ac:dyDescent="0.2">
      <c r="A5" s="12">
        <v>2</v>
      </c>
      <c r="B5" s="4" t="s">
        <v>344</v>
      </c>
      <c r="C5" s="7" t="s">
        <v>350</v>
      </c>
      <c r="D5" s="5">
        <v>4519</v>
      </c>
      <c r="E5" s="10" t="s">
        <v>320</v>
      </c>
      <c r="F5" s="57" t="s">
        <v>45</v>
      </c>
      <c r="G5" s="10"/>
      <c r="I5" s="58" t="s">
        <v>359</v>
      </c>
    </row>
    <row r="6" spans="1:13" ht="38.25" customHeight="1" x14ac:dyDescent="0.2">
      <c r="A6" s="12">
        <v>3</v>
      </c>
      <c r="B6" s="4" t="s">
        <v>345</v>
      </c>
      <c r="C6" s="7" t="s">
        <v>351</v>
      </c>
      <c r="D6" s="5">
        <v>10317</v>
      </c>
      <c r="E6" s="10" t="s">
        <v>320</v>
      </c>
      <c r="F6" s="57" t="s">
        <v>284</v>
      </c>
      <c r="G6" s="10"/>
      <c r="I6" s="58" t="s">
        <v>360</v>
      </c>
    </row>
    <row r="7" spans="1:13" ht="38.25" customHeight="1" x14ac:dyDescent="0.2">
      <c r="A7" s="12">
        <v>4</v>
      </c>
      <c r="B7" s="4" t="s">
        <v>345</v>
      </c>
      <c r="C7" s="7" t="s">
        <v>352</v>
      </c>
      <c r="D7" s="5">
        <v>23673</v>
      </c>
      <c r="E7" s="10" t="s">
        <v>320</v>
      </c>
      <c r="F7" s="57" t="s">
        <v>34</v>
      </c>
      <c r="G7" s="10"/>
      <c r="I7" s="58" t="s">
        <v>361</v>
      </c>
    </row>
    <row r="8" spans="1:13" ht="38.25" customHeight="1" x14ac:dyDescent="0.2">
      <c r="A8" s="12">
        <v>5</v>
      </c>
      <c r="B8" s="4" t="s">
        <v>345</v>
      </c>
      <c r="C8" s="7" t="s">
        <v>353</v>
      </c>
      <c r="D8" s="5">
        <v>15216</v>
      </c>
      <c r="E8" s="10" t="s">
        <v>320</v>
      </c>
      <c r="F8" s="57" t="s">
        <v>19</v>
      </c>
      <c r="G8" s="10"/>
      <c r="I8" s="62" t="s">
        <v>362</v>
      </c>
    </row>
    <row r="9" spans="1:13" ht="38.25" customHeight="1" x14ac:dyDescent="0.2">
      <c r="A9" s="12">
        <v>6</v>
      </c>
      <c r="B9" s="4" t="s">
        <v>346</v>
      </c>
      <c r="C9" s="57" t="s">
        <v>354</v>
      </c>
      <c r="D9" s="5">
        <v>5592</v>
      </c>
      <c r="E9" s="10" t="s">
        <v>320</v>
      </c>
      <c r="F9" s="57" t="s">
        <v>310</v>
      </c>
      <c r="G9" s="10"/>
      <c r="I9" s="58" t="s">
        <v>363</v>
      </c>
    </row>
    <row r="10" spans="1:13" ht="38.25" customHeight="1" x14ac:dyDescent="0.2">
      <c r="A10" s="12">
        <v>7</v>
      </c>
      <c r="B10" s="4" t="s">
        <v>347</v>
      </c>
      <c r="C10" s="57" t="s">
        <v>355</v>
      </c>
      <c r="D10" s="5">
        <v>1368</v>
      </c>
      <c r="E10" s="10" t="s">
        <v>320</v>
      </c>
      <c r="F10" s="57" t="s">
        <v>25</v>
      </c>
      <c r="G10" s="10"/>
      <c r="I10" s="58" t="s">
        <v>364</v>
      </c>
    </row>
    <row r="11" spans="1:13" ht="38.25" customHeight="1" x14ac:dyDescent="0.2">
      <c r="A11" s="12">
        <v>8</v>
      </c>
      <c r="B11" s="4" t="s">
        <v>347</v>
      </c>
      <c r="C11" s="57" t="s">
        <v>356</v>
      </c>
      <c r="D11" s="5">
        <v>2585</v>
      </c>
      <c r="E11" s="10" t="s">
        <v>320</v>
      </c>
      <c r="F11" s="57" t="s">
        <v>14</v>
      </c>
      <c r="G11" s="10"/>
      <c r="I11" s="58" t="s">
        <v>365</v>
      </c>
    </row>
    <row r="12" spans="1:13" ht="38.25" customHeight="1" x14ac:dyDescent="0.2">
      <c r="A12" s="12">
        <v>9</v>
      </c>
      <c r="B12" s="4" t="s">
        <v>348</v>
      </c>
      <c r="C12" s="7" t="s">
        <v>357</v>
      </c>
      <c r="D12" s="5">
        <v>3523</v>
      </c>
      <c r="E12" s="10" t="s">
        <v>320</v>
      </c>
      <c r="F12" s="57" t="s">
        <v>292</v>
      </c>
      <c r="G12" s="10"/>
      <c r="I12" s="58" t="s">
        <v>366</v>
      </c>
    </row>
    <row r="13" spans="1:13" ht="38.25" customHeight="1" x14ac:dyDescent="0.2">
      <c r="A13" s="12">
        <v>1</v>
      </c>
      <c r="B13" s="23" t="s">
        <v>368</v>
      </c>
      <c r="C13" s="60" t="s">
        <v>369</v>
      </c>
      <c r="D13" s="23">
        <v>2404.56</v>
      </c>
      <c r="E13" s="23" t="s">
        <v>2</v>
      </c>
      <c r="F13" s="53" t="s">
        <v>325</v>
      </c>
      <c r="G13" s="23" t="s">
        <v>367</v>
      </c>
      <c r="I13" s="16"/>
    </row>
    <row r="14" spans="1:13" ht="38.25" customHeight="1" x14ac:dyDescent="0.2">
      <c r="A14" s="12">
        <v>1</v>
      </c>
      <c r="B14" s="4" t="s">
        <v>370</v>
      </c>
      <c r="C14" s="7" t="s">
        <v>377</v>
      </c>
      <c r="D14" s="5">
        <v>1287</v>
      </c>
      <c r="E14" s="10" t="s">
        <v>320</v>
      </c>
      <c r="F14" s="57" t="s">
        <v>6</v>
      </c>
      <c r="G14" s="10"/>
      <c r="I14" s="58" t="s">
        <v>391</v>
      </c>
    </row>
    <row r="15" spans="1:13" ht="38.25" customHeight="1" x14ac:dyDescent="0.2">
      <c r="A15" s="12">
        <v>2</v>
      </c>
      <c r="B15" s="4" t="s">
        <v>370</v>
      </c>
      <c r="C15" s="7" t="s">
        <v>378</v>
      </c>
      <c r="D15" s="5">
        <v>4168</v>
      </c>
      <c r="E15" s="10" t="s">
        <v>320</v>
      </c>
      <c r="F15" s="57" t="s">
        <v>279</v>
      </c>
      <c r="G15" s="10"/>
      <c r="I15" s="58" t="s">
        <v>392</v>
      </c>
    </row>
    <row r="16" spans="1:13" ht="38.25" customHeight="1" x14ac:dyDescent="0.2">
      <c r="A16" s="12">
        <v>3</v>
      </c>
      <c r="B16" s="4" t="s">
        <v>371</v>
      </c>
      <c r="C16" s="7" t="s">
        <v>379</v>
      </c>
      <c r="D16" s="5">
        <v>968</v>
      </c>
      <c r="E16" s="10" t="s">
        <v>320</v>
      </c>
      <c r="F16" s="57" t="s">
        <v>310</v>
      </c>
      <c r="G16" s="10"/>
      <c r="I16" s="58" t="s">
        <v>393</v>
      </c>
    </row>
    <row r="17" spans="1:9" ht="38.25" customHeight="1" x14ac:dyDescent="0.2">
      <c r="A17" s="12">
        <v>4</v>
      </c>
      <c r="B17" s="4" t="s">
        <v>371</v>
      </c>
      <c r="C17" s="7" t="s">
        <v>380</v>
      </c>
      <c r="D17" s="5">
        <v>4102</v>
      </c>
      <c r="E17" s="10" t="s">
        <v>320</v>
      </c>
      <c r="F17" s="57" t="s">
        <v>21</v>
      </c>
      <c r="G17" s="10"/>
      <c r="I17" s="58" t="s">
        <v>394</v>
      </c>
    </row>
    <row r="18" spans="1:9" ht="38.25" customHeight="1" x14ac:dyDescent="0.2">
      <c r="A18" s="12">
        <v>5</v>
      </c>
      <c r="B18" s="4" t="s">
        <v>371</v>
      </c>
      <c r="C18" s="7" t="s">
        <v>381</v>
      </c>
      <c r="D18" s="5">
        <v>6066</v>
      </c>
      <c r="E18" s="10" t="s">
        <v>320</v>
      </c>
      <c r="F18" s="57" t="s">
        <v>5</v>
      </c>
      <c r="G18" s="10"/>
      <c r="I18" s="58" t="s">
        <v>395</v>
      </c>
    </row>
    <row r="19" spans="1:9" ht="38.25" customHeight="1" x14ac:dyDescent="0.2">
      <c r="A19" s="12">
        <v>6</v>
      </c>
      <c r="B19" s="4" t="s">
        <v>371</v>
      </c>
      <c r="C19" s="7" t="s">
        <v>382</v>
      </c>
      <c r="D19" s="5">
        <v>4872</v>
      </c>
      <c r="E19" s="10" t="s">
        <v>320</v>
      </c>
      <c r="F19" s="57" t="s">
        <v>27</v>
      </c>
      <c r="G19" s="10"/>
      <c r="I19" s="58" t="s">
        <v>396</v>
      </c>
    </row>
    <row r="20" spans="1:9" ht="38.25" customHeight="1" x14ac:dyDescent="0.2">
      <c r="A20" s="12">
        <v>7</v>
      </c>
      <c r="B20" s="4" t="s">
        <v>372</v>
      </c>
      <c r="C20" s="7" t="s">
        <v>383</v>
      </c>
      <c r="D20" s="5">
        <v>9925</v>
      </c>
      <c r="E20" s="10" t="s">
        <v>320</v>
      </c>
      <c r="F20" s="57" t="s">
        <v>11</v>
      </c>
      <c r="G20" s="10"/>
      <c r="I20" s="58" t="s">
        <v>397</v>
      </c>
    </row>
    <row r="21" spans="1:9" ht="38.25" customHeight="1" x14ac:dyDescent="0.2">
      <c r="A21" s="12">
        <v>8</v>
      </c>
      <c r="B21" s="4" t="s">
        <v>372</v>
      </c>
      <c r="C21" s="7" t="s">
        <v>384</v>
      </c>
      <c r="D21" s="5">
        <v>829</v>
      </c>
      <c r="E21" s="10" t="s">
        <v>320</v>
      </c>
      <c r="F21" s="57" t="s">
        <v>15</v>
      </c>
      <c r="G21" s="10"/>
      <c r="I21" s="58" t="s">
        <v>398</v>
      </c>
    </row>
    <row r="22" spans="1:9" ht="38.25" customHeight="1" x14ac:dyDescent="0.2">
      <c r="A22" s="12">
        <v>9</v>
      </c>
      <c r="B22" s="4" t="s">
        <v>373</v>
      </c>
      <c r="C22" s="7" t="s">
        <v>385</v>
      </c>
      <c r="D22" s="5">
        <v>4648</v>
      </c>
      <c r="E22" s="10" t="s">
        <v>320</v>
      </c>
      <c r="F22" s="57" t="s">
        <v>25</v>
      </c>
      <c r="G22" s="10"/>
      <c r="I22" s="58" t="s">
        <v>399</v>
      </c>
    </row>
    <row r="23" spans="1:9" ht="38.25" customHeight="1" x14ac:dyDescent="0.2">
      <c r="A23" s="12">
        <v>10</v>
      </c>
      <c r="B23" s="4" t="s">
        <v>373</v>
      </c>
      <c r="C23" s="7" t="s">
        <v>386</v>
      </c>
      <c r="D23" s="5">
        <v>4220</v>
      </c>
      <c r="E23" s="10" t="s">
        <v>320</v>
      </c>
      <c r="F23" s="57" t="s">
        <v>69</v>
      </c>
      <c r="G23" s="10"/>
      <c r="I23" s="58" t="s">
        <v>400</v>
      </c>
    </row>
    <row r="24" spans="1:9" ht="38.25" customHeight="1" x14ac:dyDescent="0.2">
      <c r="A24" s="12">
        <v>11</v>
      </c>
      <c r="B24" s="4" t="s">
        <v>373</v>
      </c>
      <c r="C24" s="7" t="s">
        <v>414</v>
      </c>
      <c r="D24" s="5">
        <v>3235</v>
      </c>
      <c r="E24" s="10" t="s">
        <v>320</v>
      </c>
      <c r="F24" s="57" t="s">
        <v>14</v>
      </c>
      <c r="G24" s="10"/>
      <c r="I24" s="58" t="s">
        <v>413</v>
      </c>
    </row>
    <row r="25" spans="1:9" ht="38.25" customHeight="1" x14ac:dyDescent="0.2">
      <c r="A25" s="12">
        <v>12</v>
      </c>
      <c r="B25" s="4" t="s">
        <v>374</v>
      </c>
      <c r="C25" s="7" t="s">
        <v>387</v>
      </c>
      <c r="D25" s="5">
        <v>6355</v>
      </c>
      <c r="E25" s="10" t="s">
        <v>320</v>
      </c>
      <c r="F25" s="57" t="s">
        <v>9</v>
      </c>
      <c r="G25" s="10"/>
      <c r="I25" s="58" t="s">
        <v>401</v>
      </c>
    </row>
    <row r="26" spans="1:9" ht="38.25" customHeight="1" x14ac:dyDescent="0.2">
      <c r="A26" s="12">
        <v>13</v>
      </c>
      <c r="B26" s="4" t="s">
        <v>375</v>
      </c>
      <c r="C26" s="7" t="s">
        <v>388</v>
      </c>
      <c r="D26" s="5">
        <v>7947</v>
      </c>
      <c r="E26" s="10" t="s">
        <v>320</v>
      </c>
      <c r="F26" s="57" t="s">
        <v>21</v>
      </c>
      <c r="G26" s="10"/>
      <c r="I26" s="58" t="s">
        <v>402</v>
      </c>
    </row>
    <row r="27" spans="1:9" ht="38.25" customHeight="1" x14ac:dyDescent="0.2">
      <c r="A27" s="12">
        <v>14</v>
      </c>
      <c r="B27" s="4" t="s">
        <v>376</v>
      </c>
      <c r="C27" s="7" t="s">
        <v>389</v>
      </c>
      <c r="D27" s="5">
        <v>15569</v>
      </c>
      <c r="E27" s="10" t="s">
        <v>320</v>
      </c>
      <c r="F27" s="57" t="s">
        <v>279</v>
      </c>
      <c r="G27" s="10"/>
      <c r="I27" s="58" t="s">
        <v>403</v>
      </c>
    </row>
    <row r="28" spans="1:9" ht="51" customHeight="1" x14ac:dyDescent="0.2">
      <c r="A28" s="12">
        <v>15</v>
      </c>
      <c r="B28" s="4" t="s">
        <v>376</v>
      </c>
      <c r="C28" s="7" t="s">
        <v>390</v>
      </c>
      <c r="D28" s="5">
        <v>8831</v>
      </c>
      <c r="E28" s="10" t="s">
        <v>320</v>
      </c>
      <c r="F28" s="57" t="s">
        <v>5</v>
      </c>
      <c r="G28" s="10"/>
      <c r="I28" s="58" t="s">
        <v>404</v>
      </c>
    </row>
    <row r="29" spans="1:9" ht="38.25" customHeight="1" x14ac:dyDescent="0.2">
      <c r="A29" s="63">
        <v>1</v>
      </c>
      <c r="B29" s="23" t="s">
        <v>405</v>
      </c>
      <c r="C29" s="60" t="s">
        <v>408</v>
      </c>
      <c r="D29" s="23">
        <v>1719.09</v>
      </c>
      <c r="E29" s="23" t="s">
        <v>2</v>
      </c>
      <c r="F29" s="53" t="s">
        <v>407</v>
      </c>
      <c r="G29" s="23" t="s">
        <v>406</v>
      </c>
      <c r="I29" s="16"/>
    </row>
    <row r="30" spans="1:9" ht="38.25" customHeight="1" x14ac:dyDescent="0.2">
      <c r="A30" s="63">
        <v>2</v>
      </c>
      <c r="B30" s="23" t="s">
        <v>410</v>
      </c>
      <c r="C30" s="60" t="s">
        <v>411</v>
      </c>
      <c r="D30" s="23">
        <v>1181.0899999999999</v>
      </c>
      <c r="E30" s="23" t="s">
        <v>2</v>
      </c>
      <c r="F30" s="53" t="s">
        <v>59</v>
      </c>
      <c r="G30" s="23" t="s">
        <v>409</v>
      </c>
      <c r="I30" s="16"/>
    </row>
    <row r="31" spans="1:9" ht="38.25" customHeight="1" x14ac:dyDescent="0.2">
      <c r="A31" s="12">
        <v>1</v>
      </c>
      <c r="B31" s="4" t="s">
        <v>421</v>
      </c>
      <c r="C31" s="7" t="s">
        <v>429</v>
      </c>
      <c r="D31" s="5">
        <v>6593</v>
      </c>
      <c r="E31" s="10" t="s">
        <v>320</v>
      </c>
      <c r="F31" s="57" t="s">
        <v>292</v>
      </c>
      <c r="G31" s="10"/>
      <c r="I31" s="58" t="s">
        <v>988</v>
      </c>
    </row>
    <row r="32" spans="1:9" ht="38.25" customHeight="1" x14ac:dyDescent="0.2">
      <c r="A32" s="12">
        <v>2</v>
      </c>
      <c r="B32" s="4" t="s">
        <v>422</v>
      </c>
      <c r="C32" s="7" t="s">
        <v>430</v>
      </c>
      <c r="D32" s="5">
        <v>1654</v>
      </c>
      <c r="E32" s="10" t="s">
        <v>320</v>
      </c>
      <c r="F32" s="57" t="s">
        <v>292</v>
      </c>
      <c r="G32" s="10"/>
      <c r="I32" s="58" t="s">
        <v>989</v>
      </c>
    </row>
    <row r="33" spans="1:9" ht="38.25" customHeight="1" x14ac:dyDescent="0.2">
      <c r="A33" s="12">
        <v>3</v>
      </c>
      <c r="B33" s="4" t="s">
        <v>423</v>
      </c>
      <c r="C33" s="7" t="s">
        <v>432</v>
      </c>
      <c r="D33" s="5">
        <v>11099</v>
      </c>
      <c r="E33" s="10" t="s">
        <v>320</v>
      </c>
      <c r="F33" s="57" t="s">
        <v>16</v>
      </c>
      <c r="G33" s="10"/>
      <c r="I33" s="58" t="s">
        <v>990</v>
      </c>
    </row>
    <row r="34" spans="1:9" ht="38.25" customHeight="1" x14ac:dyDescent="0.2">
      <c r="A34" s="12">
        <v>4</v>
      </c>
      <c r="B34" s="4" t="s">
        <v>424</v>
      </c>
      <c r="C34" s="7" t="s">
        <v>978</v>
      </c>
      <c r="D34" s="5">
        <v>1268</v>
      </c>
      <c r="E34" s="10" t="s">
        <v>320</v>
      </c>
      <c r="F34" s="57" t="s">
        <v>10</v>
      </c>
      <c r="G34" s="10"/>
      <c r="I34" s="58" t="s">
        <v>991</v>
      </c>
    </row>
    <row r="35" spans="1:9" ht="38.25" customHeight="1" x14ac:dyDescent="0.2">
      <c r="A35" s="12">
        <v>5</v>
      </c>
      <c r="B35" s="4" t="s">
        <v>425</v>
      </c>
      <c r="C35" s="7" t="s">
        <v>981</v>
      </c>
      <c r="D35" s="5">
        <v>915</v>
      </c>
      <c r="E35" s="10" t="s">
        <v>320</v>
      </c>
      <c r="F35" s="57" t="s">
        <v>23</v>
      </c>
      <c r="G35" s="10"/>
      <c r="I35" s="62" t="s">
        <v>992</v>
      </c>
    </row>
    <row r="36" spans="1:9" ht="38.25" customHeight="1" x14ac:dyDescent="0.2">
      <c r="A36" s="12">
        <v>6</v>
      </c>
      <c r="B36" s="4" t="s">
        <v>425</v>
      </c>
      <c r="C36" s="7" t="s">
        <v>980</v>
      </c>
      <c r="D36" s="5">
        <v>3452</v>
      </c>
      <c r="E36" s="10" t="s">
        <v>320</v>
      </c>
      <c r="F36" s="57" t="s">
        <v>25</v>
      </c>
      <c r="G36" s="10"/>
      <c r="I36" s="58" t="s">
        <v>993</v>
      </c>
    </row>
    <row r="37" spans="1:9" ht="76.5" customHeight="1" x14ac:dyDescent="0.2">
      <c r="A37" s="12">
        <v>7</v>
      </c>
      <c r="B37" s="4" t="s">
        <v>1000</v>
      </c>
      <c r="C37" s="7" t="s">
        <v>979</v>
      </c>
      <c r="D37" s="5">
        <v>13058</v>
      </c>
      <c r="E37" s="10" t="s">
        <v>320</v>
      </c>
      <c r="F37" s="57" t="s">
        <v>5</v>
      </c>
      <c r="G37" s="10"/>
      <c r="I37" s="62" t="s">
        <v>994</v>
      </c>
    </row>
    <row r="38" spans="1:9" ht="38.25" customHeight="1" x14ac:dyDescent="0.2">
      <c r="A38" s="12">
        <v>8</v>
      </c>
      <c r="B38" s="4" t="s">
        <v>425</v>
      </c>
      <c r="C38" s="7" t="s">
        <v>982</v>
      </c>
      <c r="D38" s="5">
        <v>651</v>
      </c>
      <c r="E38" s="10" t="s">
        <v>320</v>
      </c>
      <c r="F38" s="57" t="s">
        <v>10</v>
      </c>
      <c r="G38" s="10"/>
      <c r="I38" s="58" t="s">
        <v>995</v>
      </c>
    </row>
    <row r="39" spans="1:9" ht="38.25" customHeight="1" x14ac:dyDescent="0.2">
      <c r="A39" s="12">
        <v>9</v>
      </c>
      <c r="B39" s="4" t="s">
        <v>426</v>
      </c>
      <c r="C39" s="7" t="s">
        <v>983</v>
      </c>
      <c r="D39" s="5">
        <v>16527</v>
      </c>
      <c r="E39" s="10" t="s">
        <v>320</v>
      </c>
      <c r="F39" s="57" t="s">
        <v>284</v>
      </c>
      <c r="G39" s="10"/>
      <c r="I39" s="58" t="s">
        <v>996</v>
      </c>
    </row>
    <row r="40" spans="1:9" ht="76.5" customHeight="1" x14ac:dyDescent="0.2">
      <c r="A40" s="12">
        <v>10</v>
      </c>
      <c r="B40" s="4" t="s">
        <v>1001</v>
      </c>
      <c r="C40" s="7" t="s">
        <v>984</v>
      </c>
      <c r="D40" s="5">
        <v>23241</v>
      </c>
      <c r="E40" s="10" t="s">
        <v>320</v>
      </c>
      <c r="F40" s="57" t="s">
        <v>5</v>
      </c>
      <c r="G40" s="10"/>
      <c r="I40" s="58" t="s">
        <v>997</v>
      </c>
    </row>
    <row r="41" spans="1:9" ht="38.25" customHeight="1" x14ac:dyDescent="0.2">
      <c r="A41" s="12">
        <v>11</v>
      </c>
      <c r="B41" s="4" t="s">
        <v>427</v>
      </c>
      <c r="C41" s="7" t="s">
        <v>431</v>
      </c>
      <c r="D41" s="5">
        <v>9485</v>
      </c>
      <c r="E41" s="10" t="s">
        <v>320</v>
      </c>
      <c r="F41" s="57" t="s">
        <v>292</v>
      </c>
      <c r="G41" s="10"/>
      <c r="I41" s="58" t="s">
        <v>998</v>
      </c>
    </row>
    <row r="42" spans="1:9" ht="38.25" x14ac:dyDescent="0.2">
      <c r="A42" s="12">
        <v>12</v>
      </c>
      <c r="B42" s="4" t="s">
        <v>428</v>
      </c>
      <c r="C42" s="7" t="s">
        <v>985</v>
      </c>
      <c r="D42" s="5">
        <v>674</v>
      </c>
      <c r="E42" s="10" t="s">
        <v>320</v>
      </c>
      <c r="F42" s="57" t="s">
        <v>273</v>
      </c>
      <c r="G42" s="10"/>
      <c r="I42" s="58" t="s">
        <v>999</v>
      </c>
    </row>
    <row r="43" spans="1:9" ht="38.25" customHeight="1" x14ac:dyDescent="0.2">
      <c r="A43" s="63">
        <v>1</v>
      </c>
      <c r="B43" s="23" t="s">
        <v>416</v>
      </c>
      <c r="C43" s="60" t="s">
        <v>419</v>
      </c>
      <c r="D43" s="23">
        <v>1164.06</v>
      </c>
      <c r="E43" s="23" t="s">
        <v>2</v>
      </c>
      <c r="F43" s="53" t="s">
        <v>15</v>
      </c>
      <c r="G43" s="23" t="s">
        <v>415</v>
      </c>
      <c r="I43" s="16"/>
    </row>
    <row r="44" spans="1:9" ht="38.25" customHeight="1" x14ac:dyDescent="0.2">
      <c r="A44" s="63">
        <v>2</v>
      </c>
      <c r="B44" s="23" t="s">
        <v>417</v>
      </c>
      <c r="C44" s="60" t="s">
        <v>420</v>
      </c>
      <c r="D44" s="23">
        <v>3963.82</v>
      </c>
      <c r="E44" s="23" t="s">
        <v>2</v>
      </c>
      <c r="F44" s="53" t="s">
        <v>32</v>
      </c>
      <c r="G44" s="23" t="s">
        <v>418</v>
      </c>
      <c r="I44" s="16"/>
    </row>
    <row r="45" spans="1:9" ht="38.25" customHeight="1" x14ac:dyDescent="0.2">
      <c r="A45" s="12">
        <v>1</v>
      </c>
      <c r="B45" s="4" t="s">
        <v>986</v>
      </c>
      <c r="C45" s="7" t="s">
        <v>1008</v>
      </c>
      <c r="D45" s="5">
        <v>2294</v>
      </c>
      <c r="E45" s="10" t="s">
        <v>320</v>
      </c>
      <c r="F45" s="57" t="s">
        <v>310</v>
      </c>
      <c r="G45" s="10"/>
      <c r="I45" s="58" t="s">
        <v>1021</v>
      </c>
    </row>
    <row r="46" spans="1:9" ht="38.25" customHeight="1" x14ac:dyDescent="0.2">
      <c r="A46" s="12">
        <v>2</v>
      </c>
      <c r="B46" s="4" t="s">
        <v>1050</v>
      </c>
      <c r="C46" s="6" t="s">
        <v>1051</v>
      </c>
      <c r="D46" s="5">
        <v>10070</v>
      </c>
      <c r="E46" s="10" t="s">
        <v>320</v>
      </c>
      <c r="F46" s="57" t="s">
        <v>59</v>
      </c>
      <c r="G46" s="10"/>
      <c r="I46" s="62" t="s">
        <v>1054</v>
      </c>
    </row>
    <row r="47" spans="1:9" ht="51" customHeight="1" x14ac:dyDescent="0.2">
      <c r="A47" s="12">
        <v>3</v>
      </c>
      <c r="B47" s="4" t="s">
        <v>1002</v>
      </c>
      <c r="C47" s="7" t="s">
        <v>1010</v>
      </c>
      <c r="D47" s="5">
        <v>5005</v>
      </c>
      <c r="E47" s="10" t="s">
        <v>320</v>
      </c>
      <c r="F47" s="57" t="s">
        <v>20</v>
      </c>
      <c r="G47" s="10"/>
      <c r="I47" s="58" t="s">
        <v>1022</v>
      </c>
    </row>
    <row r="48" spans="1:9" ht="51" customHeight="1" x14ac:dyDescent="0.2">
      <c r="A48" s="12">
        <v>4</v>
      </c>
      <c r="B48" s="4" t="s">
        <v>1002</v>
      </c>
      <c r="C48" s="7" t="s">
        <v>1009</v>
      </c>
      <c r="D48" s="5">
        <v>1686</v>
      </c>
      <c r="E48" s="10" t="s">
        <v>320</v>
      </c>
      <c r="F48" s="57" t="s">
        <v>10</v>
      </c>
      <c r="G48" s="10"/>
      <c r="I48" s="58" t="s">
        <v>1023</v>
      </c>
    </row>
    <row r="49" spans="1:9" ht="38.25" customHeight="1" x14ac:dyDescent="0.2">
      <c r="A49" s="12">
        <v>5</v>
      </c>
      <c r="B49" s="4" t="s">
        <v>1003</v>
      </c>
      <c r="C49" s="7" t="s">
        <v>1020</v>
      </c>
      <c r="D49" s="5">
        <v>12646</v>
      </c>
      <c r="E49" s="10" t="s">
        <v>320</v>
      </c>
      <c r="F49" s="57" t="s">
        <v>21</v>
      </c>
      <c r="G49" s="10"/>
      <c r="I49" s="62" t="s">
        <v>1024</v>
      </c>
    </row>
    <row r="50" spans="1:9" ht="38.25" customHeight="1" x14ac:dyDescent="0.2">
      <c r="A50" s="12">
        <v>6</v>
      </c>
      <c r="B50" s="4" t="s">
        <v>1004</v>
      </c>
      <c r="C50" s="7" t="s">
        <v>1013</v>
      </c>
      <c r="D50" s="5">
        <v>2193</v>
      </c>
      <c r="E50" s="10" t="s">
        <v>320</v>
      </c>
      <c r="F50" s="57" t="s">
        <v>21</v>
      </c>
      <c r="G50" s="10"/>
      <c r="I50" s="58" t="s">
        <v>1025</v>
      </c>
    </row>
    <row r="51" spans="1:9" ht="38.25" customHeight="1" x14ac:dyDescent="0.2">
      <c r="A51" s="12">
        <v>7</v>
      </c>
      <c r="B51" s="4" t="s">
        <v>1004</v>
      </c>
      <c r="C51" s="7" t="s">
        <v>1014</v>
      </c>
      <c r="D51" s="5">
        <v>4800</v>
      </c>
      <c r="E51" s="10" t="s">
        <v>320</v>
      </c>
      <c r="F51" s="57" t="s">
        <v>33</v>
      </c>
      <c r="G51" s="10"/>
      <c r="I51" s="58" t="s">
        <v>1026</v>
      </c>
    </row>
    <row r="52" spans="1:9" ht="38.25" customHeight="1" x14ac:dyDescent="0.2">
      <c r="A52" s="12">
        <v>8</v>
      </c>
      <c r="B52" s="4" t="s">
        <v>1004</v>
      </c>
      <c r="C52" s="7" t="s">
        <v>1015</v>
      </c>
      <c r="D52" s="5">
        <v>915</v>
      </c>
      <c r="E52" s="10" t="s">
        <v>320</v>
      </c>
      <c r="F52" s="57" t="s">
        <v>11</v>
      </c>
      <c r="G52" s="10"/>
      <c r="I52" s="58" t="s">
        <v>1049</v>
      </c>
    </row>
    <row r="53" spans="1:9" ht="38.25" customHeight="1" x14ac:dyDescent="0.2">
      <c r="A53" s="12">
        <v>9</v>
      </c>
      <c r="B53" s="4" t="s">
        <v>1005</v>
      </c>
      <c r="C53" s="7" t="s">
        <v>1016</v>
      </c>
      <c r="D53" s="5">
        <v>14899</v>
      </c>
      <c r="E53" s="10" t="s">
        <v>320</v>
      </c>
      <c r="F53" s="57" t="s">
        <v>36</v>
      </c>
      <c r="G53" s="10"/>
      <c r="I53" s="58" t="s">
        <v>1027</v>
      </c>
    </row>
    <row r="54" spans="1:9" ht="38.25" customHeight="1" x14ac:dyDescent="0.2">
      <c r="A54" s="12">
        <v>10</v>
      </c>
      <c r="B54" s="4" t="s">
        <v>1005</v>
      </c>
      <c r="C54" s="7" t="s">
        <v>1017</v>
      </c>
      <c r="D54" s="5">
        <v>915</v>
      </c>
      <c r="E54" s="10" t="s">
        <v>320</v>
      </c>
      <c r="F54" s="57" t="s">
        <v>11</v>
      </c>
      <c r="G54" s="10"/>
      <c r="I54" s="58" t="s">
        <v>1028</v>
      </c>
    </row>
    <row r="55" spans="1:9" ht="38.25" customHeight="1" x14ac:dyDescent="0.2">
      <c r="A55" s="12">
        <v>11</v>
      </c>
      <c r="B55" s="4" t="s">
        <v>1005</v>
      </c>
      <c r="C55" s="7" t="s">
        <v>1018</v>
      </c>
      <c r="D55" s="5">
        <v>42395</v>
      </c>
      <c r="E55" s="10" t="s">
        <v>320</v>
      </c>
      <c r="F55" s="57" t="s">
        <v>284</v>
      </c>
      <c r="G55" s="10"/>
      <c r="I55" s="58" t="s">
        <v>1029</v>
      </c>
    </row>
    <row r="56" spans="1:9" ht="38.25" customHeight="1" x14ac:dyDescent="0.2">
      <c r="A56" s="12">
        <v>12</v>
      </c>
      <c r="B56" s="4" t="s">
        <v>1005</v>
      </c>
      <c r="C56" s="7" t="s">
        <v>1035</v>
      </c>
      <c r="D56" s="5">
        <v>2162</v>
      </c>
      <c r="E56" s="10" t="s">
        <v>320</v>
      </c>
      <c r="F56" s="57" t="s">
        <v>313</v>
      </c>
      <c r="G56" s="10"/>
      <c r="I56" s="58" t="s">
        <v>1030</v>
      </c>
    </row>
    <row r="57" spans="1:9" ht="38.25" customHeight="1" x14ac:dyDescent="0.2">
      <c r="A57" s="12">
        <v>13</v>
      </c>
      <c r="B57" s="4" t="s">
        <v>1033</v>
      </c>
      <c r="C57" s="7" t="s">
        <v>850</v>
      </c>
      <c r="D57" s="5">
        <v>12763</v>
      </c>
      <c r="E57" s="10" t="s">
        <v>320</v>
      </c>
      <c r="F57" s="57" t="s">
        <v>34</v>
      </c>
      <c r="G57" s="10"/>
      <c r="I57" s="62" t="s">
        <v>1037</v>
      </c>
    </row>
    <row r="58" spans="1:9" ht="38.25" customHeight="1" x14ac:dyDescent="0.2">
      <c r="A58" s="12">
        <v>14</v>
      </c>
      <c r="B58" s="4" t="s">
        <v>1033</v>
      </c>
      <c r="C58" s="7" t="s">
        <v>1036</v>
      </c>
      <c r="D58" s="5">
        <v>48049</v>
      </c>
      <c r="E58" s="10" t="s">
        <v>320</v>
      </c>
      <c r="F58" s="57" t="s">
        <v>30</v>
      </c>
      <c r="G58" s="10"/>
      <c r="I58" s="62" t="s">
        <v>1038</v>
      </c>
    </row>
    <row r="59" spans="1:9" ht="38.25" customHeight="1" x14ac:dyDescent="0.2">
      <c r="A59" s="12">
        <v>15</v>
      </c>
      <c r="B59" s="4" t="s">
        <v>1006</v>
      </c>
      <c r="C59" s="7" t="s">
        <v>1034</v>
      </c>
      <c r="D59" s="5">
        <v>1601</v>
      </c>
      <c r="E59" s="10" t="s">
        <v>320</v>
      </c>
      <c r="F59" s="57" t="s">
        <v>16</v>
      </c>
      <c r="G59" s="10"/>
      <c r="I59" s="62" t="s">
        <v>1031</v>
      </c>
    </row>
    <row r="60" spans="1:9" ht="38.25" customHeight="1" x14ac:dyDescent="0.2">
      <c r="A60" s="12">
        <v>16</v>
      </c>
      <c r="B60" s="4" t="s">
        <v>1006</v>
      </c>
      <c r="C60" s="7" t="s">
        <v>1019</v>
      </c>
      <c r="D60" s="5">
        <v>19527</v>
      </c>
      <c r="E60" s="10" t="s">
        <v>320</v>
      </c>
      <c r="F60" s="57" t="s">
        <v>21</v>
      </c>
      <c r="G60" s="10"/>
      <c r="I60" s="58" t="s">
        <v>1032</v>
      </c>
    </row>
    <row r="61" spans="1:9" ht="38.25" customHeight="1" x14ac:dyDescent="0.2">
      <c r="A61" s="12">
        <v>17</v>
      </c>
      <c r="B61" s="4" t="s">
        <v>1039</v>
      </c>
      <c r="C61" s="7" t="s">
        <v>1040</v>
      </c>
      <c r="D61" s="5">
        <v>13710</v>
      </c>
      <c r="E61" s="10" t="s">
        <v>320</v>
      </c>
      <c r="F61" s="57" t="s">
        <v>7</v>
      </c>
      <c r="G61" s="10"/>
      <c r="I61" s="58" t="s">
        <v>1041</v>
      </c>
    </row>
    <row r="62" spans="1:9" ht="38.25" customHeight="1" x14ac:dyDescent="0.2">
      <c r="A62" s="12">
        <v>18</v>
      </c>
      <c r="B62" s="4" t="s">
        <v>1052</v>
      </c>
      <c r="C62" s="6" t="s">
        <v>1051</v>
      </c>
      <c r="D62" s="5">
        <v>8895</v>
      </c>
      <c r="E62" s="10" t="s">
        <v>320</v>
      </c>
      <c r="F62" s="57" t="s">
        <v>27</v>
      </c>
      <c r="G62" s="10"/>
      <c r="I62" s="62" t="s">
        <v>1053</v>
      </c>
    </row>
    <row r="63" spans="1:9" ht="38.25" customHeight="1" x14ac:dyDescent="0.2">
      <c r="A63" s="12">
        <v>19</v>
      </c>
      <c r="B63" s="4" t="s">
        <v>986</v>
      </c>
      <c r="C63" s="6" t="s">
        <v>1421</v>
      </c>
      <c r="D63" s="5">
        <v>5913</v>
      </c>
      <c r="E63" s="10" t="s">
        <v>320</v>
      </c>
      <c r="F63" s="57" t="s">
        <v>21</v>
      </c>
      <c r="G63" s="10"/>
      <c r="I63" s="58" t="s">
        <v>987</v>
      </c>
    </row>
    <row r="64" spans="1:9" ht="38.25" customHeight="1" x14ac:dyDescent="0.2">
      <c r="A64" s="63">
        <v>1</v>
      </c>
      <c r="B64" s="23" t="s">
        <v>1042</v>
      </c>
      <c r="C64" s="60" t="s">
        <v>1046</v>
      </c>
      <c r="D64" s="23">
        <v>1535.55</v>
      </c>
      <c r="E64" s="23" t="s">
        <v>2</v>
      </c>
      <c r="F64" s="53" t="s">
        <v>20</v>
      </c>
      <c r="G64" s="23" t="s">
        <v>1043</v>
      </c>
      <c r="I64" s="58"/>
    </row>
    <row r="65" spans="1:12" ht="38.25" customHeight="1" x14ac:dyDescent="0.2">
      <c r="A65" s="63">
        <v>2</v>
      </c>
      <c r="B65" s="23" t="s">
        <v>1042</v>
      </c>
      <c r="C65" s="60" t="s">
        <v>1047</v>
      </c>
      <c r="D65" s="23">
        <v>1251.78</v>
      </c>
      <c r="E65" s="23" t="s">
        <v>2</v>
      </c>
      <c r="F65" s="53" t="s">
        <v>19</v>
      </c>
      <c r="G65" s="23" t="s">
        <v>1044</v>
      </c>
      <c r="I65" s="58"/>
    </row>
    <row r="66" spans="1:12" ht="38.25" customHeight="1" x14ac:dyDescent="0.2">
      <c r="A66" s="63">
        <v>3</v>
      </c>
      <c r="B66" s="23" t="s">
        <v>1042</v>
      </c>
      <c r="C66" s="60" t="s">
        <v>1048</v>
      </c>
      <c r="D66" s="23">
        <v>1073.67</v>
      </c>
      <c r="E66" s="23" t="s">
        <v>2</v>
      </c>
      <c r="F66" s="53" t="s">
        <v>275</v>
      </c>
      <c r="G66" s="23" t="s">
        <v>1045</v>
      </c>
      <c r="I66" s="58"/>
    </row>
    <row r="67" spans="1:12" ht="38.25" customHeight="1" x14ac:dyDescent="0.2">
      <c r="A67" s="12">
        <v>1</v>
      </c>
      <c r="B67" s="4" t="s">
        <v>1055</v>
      </c>
      <c r="C67" s="6" t="s">
        <v>1051</v>
      </c>
      <c r="D67" s="5">
        <v>11426</v>
      </c>
      <c r="E67" s="10" t="s">
        <v>320</v>
      </c>
      <c r="F67" s="57" t="s">
        <v>7</v>
      </c>
      <c r="G67" s="10"/>
      <c r="I67" s="58" t="s">
        <v>1058</v>
      </c>
    </row>
    <row r="68" spans="1:12" ht="38.25" customHeight="1" x14ac:dyDescent="0.2">
      <c r="A68" s="12">
        <v>2</v>
      </c>
      <c r="B68" s="4" t="s">
        <v>1056</v>
      </c>
      <c r="C68" s="6" t="s">
        <v>1051</v>
      </c>
      <c r="D68" s="5">
        <v>5552</v>
      </c>
      <c r="E68" s="10" t="s">
        <v>320</v>
      </c>
      <c r="F68" s="57" t="s">
        <v>85</v>
      </c>
      <c r="G68" s="10"/>
      <c r="I68" s="58" t="s">
        <v>1059</v>
      </c>
    </row>
    <row r="69" spans="1:12" ht="38.25" customHeight="1" x14ac:dyDescent="0.2">
      <c r="A69" s="12">
        <v>3</v>
      </c>
      <c r="B69" s="4" t="s">
        <v>1056</v>
      </c>
      <c r="C69" s="7" t="s">
        <v>1061</v>
      </c>
      <c r="D69" s="5">
        <v>968</v>
      </c>
      <c r="E69" s="10" t="s">
        <v>320</v>
      </c>
      <c r="F69" s="57" t="s">
        <v>32</v>
      </c>
      <c r="G69" s="10"/>
      <c r="I69" s="58" t="s">
        <v>1087</v>
      </c>
    </row>
    <row r="70" spans="1:12" ht="38.25" customHeight="1" x14ac:dyDescent="0.2">
      <c r="A70" s="12">
        <v>4</v>
      </c>
      <c r="B70" s="4" t="s">
        <v>1062</v>
      </c>
      <c r="C70" s="7" t="s">
        <v>1073</v>
      </c>
      <c r="D70" s="5">
        <v>29869</v>
      </c>
      <c r="E70" s="10" t="s">
        <v>320</v>
      </c>
      <c r="F70" s="57" t="s">
        <v>22</v>
      </c>
      <c r="G70" s="10"/>
      <c r="I70" s="58" t="s">
        <v>1088</v>
      </c>
    </row>
    <row r="71" spans="1:12" ht="38.25" customHeight="1" x14ac:dyDescent="0.2">
      <c r="A71" s="12">
        <v>5</v>
      </c>
      <c r="B71" s="4" t="s">
        <v>1057</v>
      </c>
      <c r="C71" s="6" t="s">
        <v>1051</v>
      </c>
      <c r="D71" s="5">
        <v>5461</v>
      </c>
      <c r="E71" s="10" t="s">
        <v>320</v>
      </c>
      <c r="F71" s="57" t="s">
        <v>35</v>
      </c>
      <c r="G71" s="10"/>
      <c r="I71" s="58" t="s">
        <v>1060</v>
      </c>
    </row>
    <row r="72" spans="1:12" ht="38.25" customHeight="1" x14ac:dyDescent="0.2">
      <c r="A72" s="12">
        <v>6</v>
      </c>
      <c r="B72" s="4" t="s">
        <v>1063</v>
      </c>
      <c r="C72" s="7" t="s">
        <v>1074</v>
      </c>
      <c r="D72" s="5">
        <v>3650</v>
      </c>
      <c r="E72" s="10" t="s">
        <v>320</v>
      </c>
      <c r="F72" s="57" t="s">
        <v>17</v>
      </c>
      <c r="G72" s="10"/>
      <c r="I72" s="62" t="s">
        <v>1089</v>
      </c>
    </row>
    <row r="73" spans="1:12" ht="38.25" customHeight="1" x14ac:dyDescent="0.2">
      <c r="A73" s="12">
        <v>7</v>
      </c>
      <c r="B73" s="4" t="s">
        <v>1064</v>
      </c>
      <c r="C73" s="7" t="s">
        <v>1075</v>
      </c>
      <c r="D73" s="5">
        <v>14018</v>
      </c>
      <c r="E73" s="10" t="s">
        <v>320</v>
      </c>
      <c r="F73" s="57" t="s">
        <v>44</v>
      </c>
      <c r="G73" s="10"/>
      <c r="I73" s="62" t="s">
        <v>1090</v>
      </c>
    </row>
    <row r="74" spans="1:12" ht="44.25" customHeight="1" x14ac:dyDescent="0.2">
      <c r="A74" s="12">
        <v>8</v>
      </c>
      <c r="B74" s="4" t="s">
        <v>1064</v>
      </c>
      <c r="C74" s="7" t="s">
        <v>1076</v>
      </c>
      <c r="D74" s="5">
        <v>6277</v>
      </c>
      <c r="E74" s="10" t="s">
        <v>320</v>
      </c>
      <c r="F74" s="57" t="s">
        <v>14</v>
      </c>
      <c r="G74" s="10"/>
      <c r="I74" s="58" t="s">
        <v>1091</v>
      </c>
    </row>
    <row r="75" spans="1:12" ht="38.25" customHeight="1" x14ac:dyDescent="0.2">
      <c r="A75" s="89" t="s">
        <v>1077</v>
      </c>
      <c r="B75" s="4" t="s">
        <v>1065</v>
      </c>
      <c r="C75" s="7" t="s">
        <v>1085</v>
      </c>
      <c r="D75" s="5">
        <f>23748/2</f>
        <v>11874</v>
      </c>
      <c r="E75" s="10" t="s">
        <v>320</v>
      </c>
      <c r="F75" s="57" t="s">
        <v>33</v>
      </c>
      <c r="G75" s="10"/>
      <c r="I75" s="220" t="s">
        <v>1100</v>
      </c>
      <c r="J75" s="221"/>
      <c r="K75" s="221"/>
      <c r="L75" s="221"/>
    </row>
    <row r="76" spans="1:12" ht="38.25" customHeight="1" x14ac:dyDescent="0.2">
      <c r="A76" s="89" t="s">
        <v>1078</v>
      </c>
      <c r="B76" s="4" t="s">
        <v>1065</v>
      </c>
      <c r="C76" s="7" t="s">
        <v>1086</v>
      </c>
      <c r="D76" s="5">
        <f>23748/2</f>
        <v>11874</v>
      </c>
      <c r="E76" s="10" t="s">
        <v>320</v>
      </c>
      <c r="F76" s="57" t="s">
        <v>268</v>
      </c>
      <c r="G76" s="10"/>
      <c r="I76" s="220"/>
      <c r="J76" s="221"/>
      <c r="K76" s="221"/>
      <c r="L76" s="221"/>
    </row>
    <row r="77" spans="1:12" ht="38.25" customHeight="1" x14ac:dyDescent="0.2">
      <c r="A77" s="12">
        <v>10</v>
      </c>
      <c r="B77" s="4" t="s">
        <v>1066</v>
      </c>
      <c r="C77" s="7" t="s">
        <v>1075</v>
      </c>
      <c r="D77" s="5">
        <v>15742</v>
      </c>
      <c r="E77" s="10" t="s">
        <v>320</v>
      </c>
      <c r="F77" s="57" t="s">
        <v>35</v>
      </c>
      <c r="G77" s="10"/>
      <c r="I77" s="62" t="s">
        <v>1092</v>
      </c>
    </row>
    <row r="78" spans="1:12" ht="38.25" customHeight="1" x14ac:dyDescent="0.2">
      <c r="A78" s="12">
        <v>11</v>
      </c>
      <c r="B78" s="4" t="s">
        <v>1067</v>
      </c>
      <c r="C78" s="7" t="s">
        <v>1079</v>
      </c>
      <c r="D78" s="5">
        <v>25633</v>
      </c>
      <c r="E78" s="10" t="s">
        <v>320</v>
      </c>
      <c r="F78" s="57" t="s">
        <v>18</v>
      </c>
      <c r="G78" s="10"/>
      <c r="I78" s="62" t="s">
        <v>1093</v>
      </c>
    </row>
    <row r="79" spans="1:12" ht="38.25" customHeight="1" x14ac:dyDescent="0.2">
      <c r="A79" s="12">
        <v>12</v>
      </c>
      <c r="B79" s="4" t="s">
        <v>1068</v>
      </c>
      <c r="C79" s="7" t="s">
        <v>1080</v>
      </c>
      <c r="D79" s="5">
        <v>8628</v>
      </c>
      <c r="E79" s="10" t="s">
        <v>320</v>
      </c>
      <c r="F79" s="57" t="s">
        <v>26</v>
      </c>
      <c r="G79" s="10"/>
      <c r="I79" s="62" t="s">
        <v>1094</v>
      </c>
    </row>
    <row r="80" spans="1:12" ht="38.25" customHeight="1" x14ac:dyDescent="0.2">
      <c r="A80" s="12">
        <v>13</v>
      </c>
      <c r="B80" s="4" t="s">
        <v>1068</v>
      </c>
      <c r="C80" s="7" t="s">
        <v>1080</v>
      </c>
      <c r="D80" s="5">
        <v>4313</v>
      </c>
      <c r="E80" s="10" t="s">
        <v>320</v>
      </c>
      <c r="F80" s="57" t="s">
        <v>292</v>
      </c>
      <c r="G80" s="10"/>
      <c r="I80" s="62" t="s">
        <v>1095</v>
      </c>
    </row>
    <row r="81" spans="1:9" ht="38.25" customHeight="1" x14ac:dyDescent="0.2">
      <c r="A81" s="12">
        <v>14</v>
      </c>
      <c r="B81" s="4" t="s">
        <v>1069</v>
      </c>
      <c r="C81" s="7" t="s">
        <v>1081</v>
      </c>
      <c r="D81" s="5">
        <v>38769</v>
      </c>
      <c r="E81" s="10" t="s">
        <v>320</v>
      </c>
      <c r="F81" s="57" t="s">
        <v>313</v>
      </c>
      <c r="G81" s="10"/>
      <c r="I81" s="58" t="s">
        <v>1096</v>
      </c>
    </row>
    <row r="82" spans="1:9" ht="38.25" customHeight="1" x14ac:dyDescent="0.2">
      <c r="A82" s="12">
        <v>15</v>
      </c>
      <c r="B82" s="4" t="s">
        <v>1070</v>
      </c>
      <c r="C82" s="7" t="s">
        <v>1082</v>
      </c>
      <c r="D82" s="5">
        <v>5856</v>
      </c>
      <c r="E82" s="10" t="s">
        <v>320</v>
      </c>
      <c r="F82" s="57" t="s">
        <v>7</v>
      </c>
      <c r="G82" s="10"/>
      <c r="I82" s="58" t="s">
        <v>1097</v>
      </c>
    </row>
    <row r="83" spans="1:9" ht="38.25" customHeight="1" x14ac:dyDescent="0.2">
      <c r="A83" s="12">
        <v>16</v>
      </c>
      <c r="B83" s="4" t="s">
        <v>1070</v>
      </c>
      <c r="C83" s="7" t="s">
        <v>1083</v>
      </c>
      <c r="D83" s="5">
        <v>7850</v>
      </c>
      <c r="E83" s="10" t="s">
        <v>320</v>
      </c>
      <c r="F83" s="57" t="s">
        <v>71</v>
      </c>
      <c r="G83" s="10"/>
      <c r="I83" s="58" t="s">
        <v>1098</v>
      </c>
    </row>
    <row r="84" spans="1:9" ht="38.25" customHeight="1" x14ac:dyDescent="0.2">
      <c r="A84" s="12">
        <v>17</v>
      </c>
      <c r="B84" s="4" t="s">
        <v>1071</v>
      </c>
      <c r="C84" s="7" t="s">
        <v>1079</v>
      </c>
      <c r="D84" s="5">
        <v>24666</v>
      </c>
      <c r="E84" s="10" t="s">
        <v>320</v>
      </c>
      <c r="F84" s="57" t="s">
        <v>18</v>
      </c>
      <c r="G84" s="10"/>
      <c r="I84" s="62" t="s">
        <v>1093</v>
      </c>
    </row>
    <row r="85" spans="1:9" ht="38.25" customHeight="1" x14ac:dyDescent="0.2">
      <c r="A85" s="12">
        <v>18</v>
      </c>
      <c r="B85" s="4" t="s">
        <v>1072</v>
      </c>
      <c r="C85" s="7" t="s">
        <v>1084</v>
      </c>
      <c r="D85" s="5">
        <v>5147</v>
      </c>
      <c r="E85" s="10" t="s">
        <v>320</v>
      </c>
      <c r="F85" s="57" t="s">
        <v>8</v>
      </c>
      <c r="G85" s="10"/>
      <c r="I85" s="58" t="s">
        <v>1099</v>
      </c>
    </row>
    <row r="86" spans="1:9" ht="38.25" customHeight="1" x14ac:dyDescent="0.2">
      <c r="A86" s="63">
        <v>1</v>
      </c>
      <c r="B86" s="23" t="s">
        <v>1102</v>
      </c>
      <c r="C86" s="60" t="s">
        <v>1105</v>
      </c>
      <c r="D86" s="23">
        <v>1561.37</v>
      </c>
      <c r="E86" s="23" t="s">
        <v>2</v>
      </c>
      <c r="F86" s="53" t="s">
        <v>83</v>
      </c>
      <c r="G86" s="23" t="s">
        <v>1101</v>
      </c>
      <c r="I86" s="16"/>
    </row>
    <row r="87" spans="1:9" ht="38.25" customHeight="1" x14ac:dyDescent="0.2">
      <c r="A87" s="63">
        <v>2</v>
      </c>
      <c r="B87" s="23" t="s">
        <v>1103</v>
      </c>
      <c r="C87" s="60" t="s">
        <v>1106</v>
      </c>
      <c r="D87" s="23">
        <v>3516</v>
      </c>
      <c r="E87" s="23" t="s">
        <v>2</v>
      </c>
      <c r="F87" s="53" t="s">
        <v>14</v>
      </c>
      <c r="G87" s="23" t="s">
        <v>1104</v>
      </c>
      <c r="I87" s="16"/>
    </row>
    <row r="88" spans="1:9" ht="38.25" customHeight="1" x14ac:dyDescent="0.2">
      <c r="A88" s="12">
        <v>1</v>
      </c>
      <c r="B88" s="4" t="s">
        <v>1107</v>
      </c>
      <c r="C88" s="7" t="s">
        <v>1117</v>
      </c>
      <c r="D88" s="5">
        <v>10384</v>
      </c>
      <c r="E88" s="10" t="s">
        <v>320</v>
      </c>
      <c r="F88" s="57" t="s">
        <v>29</v>
      </c>
      <c r="G88" s="10"/>
      <c r="I88" s="58" t="s">
        <v>1144</v>
      </c>
    </row>
    <row r="89" spans="1:9" ht="38.25" customHeight="1" x14ac:dyDescent="0.2">
      <c r="A89" s="12">
        <v>2</v>
      </c>
      <c r="B89" s="4" t="s">
        <v>1107</v>
      </c>
      <c r="C89" s="66" t="s">
        <v>1118</v>
      </c>
      <c r="D89" s="67">
        <v>7859</v>
      </c>
      <c r="E89" s="10" t="s">
        <v>320</v>
      </c>
      <c r="F89" s="57" t="s">
        <v>22</v>
      </c>
      <c r="G89" s="10"/>
      <c r="I89" s="58" t="s">
        <v>1145</v>
      </c>
    </row>
    <row r="90" spans="1:9" ht="38.25" customHeight="1" x14ac:dyDescent="0.2">
      <c r="A90" s="12">
        <v>3</v>
      </c>
      <c r="B90" s="4" t="s">
        <v>1108</v>
      </c>
      <c r="C90" s="66" t="s">
        <v>1118</v>
      </c>
      <c r="D90" s="67">
        <v>7859</v>
      </c>
      <c r="E90" s="10" t="s">
        <v>320</v>
      </c>
      <c r="F90" s="57" t="s">
        <v>28</v>
      </c>
      <c r="G90" s="10"/>
      <c r="I90" s="58" t="s">
        <v>1146</v>
      </c>
    </row>
    <row r="91" spans="1:9" ht="38.25" customHeight="1" x14ac:dyDescent="0.2">
      <c r="A91" s="12">
        <v>4</v>
      </c>
      <c r="B91" s="4" t="s">
        <v>1109</v>
      </c>
      <c r="C91" s="7" t="s">
        <v>1119</v>
      </c>
      <c r="D91" s="5">
        <v>5519</v>
      </c>
      <c r="E91" s="10" t="s">
        <v>320</v>
      </c>
      <c r="F91" s="57" t="s">
        <v>59</v>
      </c>
      <c r="G91" s="10"/>
      <c r="I91" s="62" t="s">
        <v>1147</v>
      </c>
    </row>
    <row r="92" spans="1:9" ht="61.5" customHeight="1" x14ac:dyDescent="0.2">
      <c r="A92" s="12">
        <v>5</v>
      </c>
      <c r="B92" s="4" t="s">
        <v>1110</v>
      </c>
      <c r="C92" s="66" t="s">
        <v>1120</v>
      </c>
      <c r="D92" s="67">
        <v>74553</v>
      </c>
      <c r="E92" s="10" t="s">
        <v>320</v>
      </c>
      <c r="F92" s="57" t="s">
        <v>42</v>
      </c>
      <c r="G92" s="10"/>
      <c r="I92" s="58" t="s">
        <v>1148</v>
      </c>
    </row>
    <row r="93" spans="1:9" ht="38.25" customHeight="1" x14ac:dyDescent="0.2">
      <c r="A93" s="12">
        <v>6</v>
      </c>
      <c r="B93" s="4" t="s">
        <v>1111</v>
      </c>
      <c r="C93" s="7" t="s">
        <v>1121</v>
      </c>
      <c r="D93" s="5">
        <v>2334</v>
      </c>
      <c r="E93" s="10" t="s">
        <v>320</v>
      </c>
      <c r="F93" s="57" t="s">
        <v>7</v>
      </c>
      <c r="G93" s="10"/>
      <c r="I93" s="58" t="s">
        <v>1149</v>
      </c>
    </row>
    <row r="94" spans="1:9" ht="38.25" customHeight="1" x14ac:dyDescent="0.2">
      <c r="A94" s="12">
        <v>7</v>
      </c>
      <c r="B94" s="4" t="s">
        <v>1111</v>
      </c>
      <c r="C94" s="7" t="s">
        <v>191</v>
      </c>
      <c r="D94" s="5">
        <v>24468</v>
      </c>
      <c r="E94" s="10" t="s">
        <v>320</v>
      </c>
      <c r="F94" s="57" t="s">
        <v>18</v>
      </c>
      <c r="G94" s="10"/>
      <c r="I94" s="58" t="s">
        <v>1150</v>
      </c>
    </row>
    <row r="95" spans="1:9" ht="38.25" customHeight="1" x14ac:dyDescent="0.2">
      <c r="A95" s="12">
        <v>8</v>
      </c>
      <c r="B95" s="4" t="s">
        <v>1112</v>
      </c>
      <c r="C95" s="66" t="s">
        <v>1122</v>
      </c>
      <c r="D95" s="67">
        <v>15265</v>
      </c>
      <c r="E95" s="10" t="s">
        <v>320</v>
      </c>
      <c r="F95" s="57" t="s">
        <v>26</v>
      </c>
      <c r="G95" s="10"/>
      <c r="I95" s="58" t="s">
        <v>1151</v>
      </c>
    </row>
    <row r="96" spans="1:9" ht="59.25" customHeight="1" x14ac:dyDescent="0.2">
      <c r="A96" s="12">
        <v>9</v>
      </c>
      <c r="B96" s="4" t="s">
        <v>1113</v>
      </c>
      <c r="C96" s="66" t="s">
        <v>1123</v>
      </c>
      <c r="D96" s="67">
        <v>17038</v>
      </c>
      <c r="E96" s="10" t="s">
        <v>320</v>
      </c>
      <c r="F96" s="57" t="s">
        <v>35</v>
      </c>
      <c r="G96" s="10"/>
      <c r="I96" s="58" t="s">
        <v>1152</v>
      </c>
    </row>
    <row r="97" spans="1:9" ht="54.75" customHeight="1" x14ac:dyDescent="0.2">
      <c r="A97" s="12">
        <v>10</v>
      </c>
      <c r="B97" s="4" t="s">
        <v>1113</v>
      </c>
      <c r="C97" s="66" t="s">
        <v>1120</v>
      </c>
      <c r="D97" s="67">
        <v>45084</v>
      </c>
      <c r="E97" s="10" t="s">
        <v>320</v>
      </c>
      <c r="F97" s="57" t="s">
        <v>42</v>
      </c>
      <c r="G97" s="10"/>
      <c r="I97" s="58" t="s">
        <v>1148</v>
      </c>
    </row>
    <row r="98" spans="1:9" ht="56.25" customHeight="1" x14ac:dyDescent="0.2">
      <c r="A98" s="12">
        <v>11</v>
      </c>
      <c r="B98" s="4" t="s">
        <v>1114</v>
      </c>
      <c r="C98" s="66" t="s">
        <v>1124</v>
      </c>
      <c r="D98" s="67">
        <v>49856</v>
      </c>
      <c r="E98" s="10" t="s">
        <v>320</v>
      </c>
      <c r="F98" s="57" t="s">
        <v>32</v>
      </c>
      <c r="G98" s="10"/>
      <c r="I98" s="58" t="s">
        <v>1153</v>
      </c>
    </row>
    <row r="99" spans="1:9" ht="38.25" customHeight="1" x14ac:dyDescent="0.2">
      <c r="A99" s="12">
        <v>12</v>
      </c>
      <c r="B99" s="4" t="s">
        <v>1115</v>
      </c>
      <c r="C99" s="7" t="s">
        <v>1125</v>
      </c>
      <c r="D99" s="5">
        <v>1389</v>
      </c>
      <c r="E99" s="10" t="s">
        <v>320</v>
      </c>
      <c r="F99" s="57" t="s">
        <v>32</v>
      </c>
      <c r="G99" s="10"/>
      <c r="I99" s="58" t="s">
        <v>1154</v>
      </c>
    </row>
    <row r="100" spans="1:9" ht="38.25" customHeight="1" x14ac:dyDescent="0.2">
      <c r="A100" s="12">
        <v>13</v>
      </c>
      <c r="B100" s="4" t="s">
        <v>1115</v>
      </c>
      <c r="C100" s="7" t="s">
        <v>1126</v>
      </c>
      <c r="D100" s="5">
        <v>8628</v>
      </c>
      <c r="E100" s="10" t="s">
        <v>320</v>
      </c>
      <c r="F100" s="57" t="s">
        <v>29</v>
      </c>
      <c r="G100" s="10"/>
      <c r="I100" s="62" t="s">
        <v>1155</v>
      </c>
    </row>
    <row r="101" spans="1:9" ht="69.75" customHeight="1" x14ac:dyDescent="0.2">
      <c r="A101" s="12">
        <v>14</v>
      </c>
      <c r="B101" s="4" t="s">
        <v>1143</v>
      </c>
      <c r="C101" s="7" t="s">
        <v>1226</v>
      </c>
      <c r="D101" s="5">
        <v>33455</v>
      </c>
      <c r="E101" s="10" t="s">
        <v>320</v>
      </c>
      <c r="F101" s="57" t="s">
        <v>5</v>
      </c>
      <c r="G101" s="10"/>
      <c r="I101" s="58" t="s">
        <v>1227</v>
      </c>
    </row>
    <row r="102" spans="1:9" ht="38.25" customHeight="1" x14ac:dyDescent="0.2">
      <c r="A102" s="12">
        <v>15</v>
      </c>
      <c r="B102" s="4" t="s">
        <v>1140</v>
      </c>
      <c r="C102" s="7" t="s">
        <v>831</v>
      </c>
      <c r="D102" s="5">
        <v>4520</v>
      </c>
      <c r="E102" s="10" t="s">
        <v>320</v>
      </c>
      <c r="F102" s="57" t="s">
        <v>57</v>
      </c>
      <c r="G102" s="10"/>
      <c r="I102" s="62" t="s">
        <v>1156</v>
      </c>
    </row>
    <row r="103" spans="1:9" ht="38.25" customHeight="1" x14ac:dyDescent="0.2">
      <c r="A103" s="12">
        <v>16</v>
      </c>
      <c r="B103" s="4" t="s">
        <v>1140</v>
      </c>
      <c r="C103" s="7" t="s">
        <v>831</v>
      </c>
      <c r="D103" s="5">
        <v>1157</v>
      </c>
      <c r="E103" s="10" t="s">
        <v>320</v>
      </c>
      <c r="F103" s="57" t="s">
        <v>46</v>
      </c>
      <c r="G103" s="10"/>
      <c r="I103" s="62" t="s">
        <v>1157</v>
      </c>
    </row>
    <row r="104" spans="1:9" ht="54.75" customHeight="1" x14ac:dyDescent="0.2">
      <c r="A104" s="12">
        <v>17</v>
      </c>
      <c r="B104" s="4" t="s">
        <v>1116</v>
      </c>
      <c r="C104" s="66" t="s">
        <v>1123</v>
      </c>
      <c r="D104" s="67">
        <v>10825</v>
      </c>
      <c r="E104" s="10" t="s">
        <v>320</v>
      </c>
      <c r="F104" s="57" t="s">
        <v>71</v>
      </c>
      <c r="G104" s="10"/>
      <c r="I104" s="58" t="s">
        <v>1158</v>
      </c>
    </row>
    <row r="105" spans="1:9" ht="54.75" customHeight="1" x14ac:dyDescent="0.2">
      <c r="A105" s="12">
        <v>18</v>
      </c>
      <c r="B105" s="4" t="s">
        <v>1160</v>
      </c>
      <c r="C105" s="7" t="s">
        <v>1141</v>
      </c>
      <c r="D105" s="5">
        <v>70202</v>
      </c>
      <c r="E105" s="10" t="s">
        <v>320</v>
      </c>
      <c r="F105" s="57" t="s">
        <v>32</v>
      </c>
      <c r="G105" s="10"/>
      <c r="I105" s="58" t="s">
        <v>1142</v>
      </c>
    </row>
    <row r="106" spans="1:9" ht="54.75" customHeight="1" x14ac:dyDescent="0.2">
      <c r="A106" s="63">
        <v>1</v>
      </c>
      <c r="B106" s="23" t="s">
        <v>1162</v>
      </c>
      <c r="C106" s="60" t="s">
        <v>1163</v>
      </c>
      <c r="D106" s="23">
        <v>1368</v>
      </c>
      <c r="E106" s="23" t="s">
        <v>2</v>
      </c>
      <c r="F106" s="53" t="s">
        <v>30</v>
      </c>
      <c r="G106" s="23" t="s">
        <v>1161</v>
      </c>
      <c r="I106" s="40"/>
    </row>
    <row r="107" spans="1:9" ht="63" customHeight="1" x14ac:dyDescent="0.2">
      <c r="A107" s="63">
        <v>2</v>
      </c>
      <c r="B107" s="23" t="s">
        <v>1159</v>
      </c>
      <c r="C107" s="60" t="s">
        <v>1138</v>
      </c>
      <c r="D107" s="90">
        <v>28000</v>
      </c>
      <c r="E107" s="23" t="s">
        <v>1129</v>
      </c>
      <c r="F107" s="53" t="s">
        <v>284</v>
      </c>
      <c r="G107" s="23" t="s">
        <v>1130</v>
      </c>
      <c r="I107" s="40"/>
    </row>
    <row r="108" spans="1:9" ht="54.75" customHeight="1" x14ac:dyDescent="0.2">
      <c r="A108" s="12">
        <v>1</v>
      </c>
      <c r="B108" s="4" t="s">
        <v>1164</v>
      </c>
      <c r="C108" s="7" t="s">
        <v>1171</v>
      </c>
      <c r="D108" s="5">
        <v>2207</v>
      </c>
      <c r="E108" s="10" t="s">
        <v>320</v>
      </c>
      <c r="F108" s="57" t="s">
        <v>15</v>
      </c>
      <c r="G108" s="10"/>
      <c r="I108" s="58" t="s">
        <v>1188</v>
      </c>
    </row>
    <row r="109" spans="1:9" ht="54.75" customHeight="1" x14ac:dyDescent="0.2">
      <c r="A109" s="12">
        <v>2</v>
      </c>
      <c r="B109" s="4" t="s">
        <v>1164</v>
      </c>
      <c r="C109" s="7" t="s">
        <v>1117</v>
      </c>
      <c r="D109" s="5">
        <v>25014</v>
      </c>
      <c r="E109" s="10" t="s">
        <v>320</v>
      </c>
      <c r="F109" s="57" t="s">
        <v>22</v>
      </c>
      <c r="G109" s="10"/>
      <c r="I109" s="58" t="s">
        <v>1189</v>
      </c>
    </row>
    <row r="110" spans="1:9" ht="54.75" customHeight="1" x14ac:dyDescent="0.2">
      <c r="A110" s="12">
        <v>3</v>
      </c>
      <c r="B110" s="4" t="s">
        <v>1164</v>
      </c>
      <c r="C110" s="7" t="s">
        <v>1172</v>
      </c>
      <c r="D110" s="5">
        <v>8196</v>
      </c>
      <c r="E110" s="10" t="s">
        <v>320</v>
      </c>
      <c r="F110" s="57" t="s">
        <v>313</v>
      </c>
      <c r="G110" s="10"/>
      <c r="I110" s="58" t="s">
        <v>1190</v>
      </c>
    </row>
    <row r="111" spans="1:9" ht="54.75" customHeight="1" x14ac:dyDescent="0.2">
      <c r="A111" s="12">
        <v>4</v>
      </c>
      <c r="B111" s="4" t="s">
        <v>1164</v>
      </c>
      <c r="C111" s="66" t="s">
        <v>1173</v>
      </c>
      <c r="D111" s="5">
        <v>88355</v>
      </c>
      <c r="E111" s="10" t="s">
        <v>320</v>
      </c>
      <c r="F111" s="57" t="s">
        <v>69</v>
      </c>
      <c r="G111" s="10"/>
      <c r="I111" s="58" t="s">
        <v>1191</v>
      </c>
    </row>
    <row r="112" spans="1:9" ht="54.75" customHeight="1" x14ac:dyDescent="0.2">
      <c r="A112" s="12">
        <v>5</v>
      </c>
      <c r="B112" s="4" t="s">
        <v>1165</v>
      </c>
      <c r="C112" s="7" t="s">
        <v>1174</v>
      </c>
      <c r="D112" s="5">
        <v>5362</v>
      </c>
      <c r="E112" s="10" t="s">
        <v>320</v>
      </c>
      <c r="F112" s="57" t="s">
        <v>15</v>
      </c>
      <c r="G112" s="10"/>
      <c r="I112" s="58" t="s">
        <v>1192</v>
      </c>
    </row>
    <row r="113" spans="1:11" ht="54.75" customHeight="1" x14ac:dyDescent="0.2">
      <c r="A113" s="12">
        <v>6</v>
      </c>
      <c r="B113" s="4" t="s">
        <v>1165</v>
      </c>
      <c r="C113" s="7" t="s">
        <v>1175</v>
      </c>
      <c r="D113" s="5">
        <v>36712</v>
      </c>
      <c r="E113" s="10" t="s">
        <v>320</v>
      </c>
      <c r="F113" s="57" t="s">
        <v>310</v>
      </c>
      <c r="G113" s="10"/>
      <c r="I113" s="58" t="s">
        <v>1193</v>
      </c>
    </row>
    <row r="114" spans="1:11" ht="54.75" customHeight="1" x14ac:dyDescent="0.2">
      <c r="A114" s="12">
        <v>7</v>
      </c>
      <c r="B114" s="4" t="s">
        <v>1165</v>
      </c>
      <c r="C114" s="7" t="s">
        <v>1176</v>
      </c>
      <c r="D114" s="5">
        <v>11689</v>
      </c>
      <c r="E114" s="10" t="s">
        <v>320</v>
      </c>
      <c r="F114" s="57" t="s">
        <v>8</v>
      </c>
      <c r="G114" s="10"/>
      <c r="I114" s="58" t="s">
        <v>1194</v>
      </c>
    </row>
    <row r="115" spans="1:11" ht="54.75" customHeight="1" x14ac:dyDescent="0.2">
      <c r="A115" s="12">
        <v>8</v>
      </c>
      <c r="B115" s="4" t="s">
        <v>1166</v>
      </c>
      <c r="C115" s="7" t="s">
        <v>1177</v>
      </c>
      <c r="D115" s="5">
        <v>1799</v>
      </c>
      <c r="E115" s="10" t="s">
        <v>320</v>
      </c>
      <c r="F115" s="57" t="s">
        <v>6</v>
      </c>
      <c r="G115" s="10"/>
      <c r="I115" s="58" t="s">
        <v>1195</v>
      </c>
    </row>
    <row r="116" spans="1:11" ht="54.75" customHeight="1" x14ac:dyDescent="0.2">
      <c r="A116" s="12">
        <v>9</v>
      </c>
      <c r="B116" s="4" t="s">
        <v>1166</v>
      </c>
      <c r="C116" s="7" t="s">
        <v>1178</v>
      </c>
      <c r="D116" s="5">
        <v>5100</v>
      </c>
      <c r="E116" s="10" t="s">
        <v>320</v>
      </c>
      <c r="F116" s="57" t="s">
        <v>16</v>
      </c>
      <c r="G116" s="10"/>
      <c r="I116" s="58" t="s">
        <v>1196</v>
      </c>
    </row>
    <row r="117" spans="1:11" ht="54.75" customHeight="1" x14ac:dyDescent="0.2">
      <c r="A117" s="12">
        <v>10</v>
      </c>
      <c r="B117" s="4" t="s">
        <v>1167</v>
      </c>
      <c r="C117" s="7" t="s">
        <v>63</v>
      </c>
      <c r="D117" s="5">
        <v>8412</v>
      </c>
      <c r="E117" s="10" t="s">
        <v>320</v>
      </c>
      <c r="F117" s="57" t="s">
        <v>14</v>
      </c>
      <c r="G117" s="10"/>
      <c r="I117" s="58" t="s">
        <v>1197</v>
      </c>
    </row>
    <row r="118" spans="1:11" ht="54.75" customHeight="1" x14ac:dyDescent="0.2">
      <c r="A118" s="12">
        <v>11</v>
      </c>
      <c r="B118" s="4" t="s">
        <v>1168</v>
      </c>
      <c r="C118" s="7" t="s">
        <v>1187</v>
      </c>
      <c r="D118" s="5">
        <v>7298</v>
      </c>
      <c r="E118" s="10" t="s">
        <v>320</v>
      </c>
      <c r="F118" s="57" t="s">
        <v>8</v>
      </c>
      <c r="G118" s="10"/>
      <c r="I118" s="58" t="s">
        <v>1198</v>
      </c>
    </row>
    <row r="119" spans="1:11" ht="54.75" customHeight="1" x14ac:dyDescent="0.2">
      <c r="A119" s="12">
        <v>12</v>
      </c>
      <c r="B119" s="4" t="s">
        <v>1168</v>
      </c>
      <c r="C119" s="7" t="s">
        <v>1180</v>
      </c>
      <c r="D119" s="5">
        <v>4944</v>
      </c>
      <c r="E119" s="10" t="s">
        <v>320</v>
      </c>
      <c r="F119" s="57" t="s">
        <v>34</v>
      </c>
      <c r="G119" s="10"/>
      <c r="I119" s="58" t="s">
        <v>1199</v>
      </c>
    </row>
    <row r="120" spans="1:11" ht="54.75" customHeight="1" x14ac:dyDescent="0.2">
      <c r="A120" s="12">
        <v>13</v>
      </c>
      <c r="B120" s="4" t="s">
        <v>1169</v>
      </c>
      <c r="C120" s="7" t="s">
        <v>1181</v>
      </c>
      <c r="D120" s="5">
        <v>1923</v>
      </c>
      <c r="E120" s="10" t="s">
        <v>320</v>
      </c>
      <c r="F120" s="57" t="s">
        <v>57</v>
      </c>
      <c r="G120" s="10"/>
      <c r="I120" s="58" t="s">
        <v>1200</v>
      </c>
    </row>
    <row r="121" spans="1:11" ht="54.75" customHeight="1" x14ac:dyDescent="0.2">
      <c r="A121" s="12">
        <v>14</v>
      </c>
      <c r="B121" s="4" t="s">
        <v>1169</v>
      </c>
      <c r="C121" s="7" t="s">
        <v>1182</v>
      </c>
      <c r="D121" s="5">
        <v>5311</v>
      </c>
      <c r="E121" s="10" t="s">
        <v>320</v>
      </c>
      <c r="F121" s="57" t="s">
        <v>7</v>
      </c>
      <c r="G121" s="10"/>
      <c r="I121" s="58" t="s">
        <v>1201</v>
      </c>
    </row>
    <row r="122" spans="1:11" ht="54.75" customHeight="1" x14ac:dyDescent="0.2">
      <c r="A122" s="12">
        <v>15</v>
      </c>
      <c r="B122" s="4" t="s">
        <v>1170</v>
      </c>
      <c r="C122" s="7" t="s">
        <v>1183</v>
      </c>
      <c r="D122" s="5">
        <v>5488</v>
      </c>
      <c r="E122" s="10" t="s">
        <v>320</v>
      </c>
      <c r="F122" s="57" t="s">
        <v>18</v>
      </c>
      <c r="G122" s="10"/>
      <c r="I122" s="58" t="s">
        <v>1202</v>
      </c>
    </row>
    <row r="123" spans="1:11" ht="54.75" customHeight="1" x14ac:dyDescent="0.2">
      <c r="A123" s="12">
        <v>16</v>
      </c>
      <c r="B123" s="4" t="s">
        <v>1170</v>
      </c>
      <c r="C123" s="7" t="s">
        <v>1184</v>
      </c>
      <c r="D123" s="5">
        <v>1586</v>
      </c>
      <c r="E123" s="10" t="s">
        <v>320</v>
      </c>
      <c r="F123" s="57" t="s">
        <v>70</v>
      </c>
      <c r="G123" s="10"/>
      <c r="I123" s="58" t="s">
        <v>1203</v>
      </c>
    </row>
    <row r="124" spans="1:11" ht="54.75" customHeight="1" x14ac:dyDescent="0.2">
      <c r="A124" s="12">
        <v>17</v>
      </c>
      <c r="B124" s="4" t="s">
        <v>1170</v>
      </c>
      <c r="C124" s="7" t="s">
        <v>1185</v>
      </c>
      <c r="D124" s="5">
        <v>2192</v>
      </c>
      <c r="E124" s="10" t="s">
        <v>320</v>
      </c>
      <c r="F124" s="57" t="s">
        <v>29</v>
      </c>
      <c r="G124" s="10"/>
      <c r="I124" s="58" t="s">
        <v>1204</v>
      </c>
    </row>
    <row r="125" spans="1:11" ht="54.75" customHeight="1" x14ac:dyDescent="0.2">
      <c r="A125" s="12">
        <v>18</v>
      </c>
      <c r="B125" s="4" t="s">
        <v>1179</v>
      </c>
      <c r="C125" s="7" t="s">
        <v>1186</v>
      </c>
      <c r="D125" s="5">
        <v>39558</v>
      </c>
      <c r="E125" s="10" t="s">
        <v>320</v>
      </c>
      <c r="F125" s="57" t="s">
        <v>6</v>
      </c>
      <c r="G125" s="10"/>
      <c r="I125" s="58" t="s">
        <v>1205</v>
      </c>
    </row>
    <row r="126" spans="1:11" ht="54.75" customHeight="1" x14ac:dyDescent="0.2">
      <c r="A126" s="12">
        <v>19</v>
      </c>
      <c r="B126" s="4" t="s">
        <v>1218</v>
      </c>
      <c r="C126" s="7" t="s">
        <v>1219</v>
      </c>
      <c r="D126" s="5">
        <v>3197</v>
      </c>
      <c r="E126" s="10" t="s">
        <v>320</v>
      </c>
      <c r="F126" s="57" t="s">
        <v>292</v>
      </c>
      <c r="G126" s="10"/>
      <c r="I126" s="58" t="s">
        <v>1221</v>
      </c>
    </row>
    <row r="127" spans="1:11" ht="54.75" customHeight="1" x14ac:dyDescent="0.2">
      <c r="A127" s="12">
        <v>20</v>
      </c>
      <c r="B127" s="4" t="s">
        <v>1218</v>
      </c>
      <c r="C127" s="7" t="s">
        <v>1220</v>
      </c>
      <c r="D127" s="5">
        <v>1343</v>
      </c>
      <c r="E127" s="10" t="s">
        <v>320</v>
      </c>
      <c r="F127" s="57" t="s">
        <v>33</v>
      </c>
      <c r="G127" s="10"/>
      <c r="I127" s="58" t="s">
        <v>1222</v>
      </c>
    </row>
    <row r="128" spans="1:11" ht="54.75" customHeight="1" x14ac:dyDescent="0.2">
      <c r="A128" s="63">
        <v>1</v>
      </c>
      <c r="B128" s="23" t="s">
        <v>1212</v>
      </c>
      <c r="C128" s="60" t="s">
        <v>1136</v>
      </c>
      <c r="D128" s="91">
        <v>103339.28</v>
      </c>
      <c r="E128" s="23" t="s">
        <v>1128</v>
      </c>
      <c r="F128" s="53" t="s">
        <v>47</v>
      </c>
      <c r="G128" s="23" t="s">
        <v>1127</v>
      </c>
      <c r="I128" s="95" t="s">
        <v>1211</v>
      </c>
      <c r="J128" s="96"/>
      <c r="K128" s="96"/>
    </row>
    <row r="129" spans="1:9" ht="66" customHeight="1" x14ac:dyDescent="0.2">
      <c r="A129" s="63">
        <v>2</v>
      </c>
      <c r="B129" s="23" t="s">
        <v>1214</v>
      </c>
      <c r="C129" s="60" t="s">
        <v>1137</v>
      </c>
      <c r="D129" s="90">
        <v>105850</v>
      </c>
      <c r="E129" s="23" t="s">
        <v>1134</v>
      </c>
      <c r="F129" s="53" t="s">
        <v>34</v>
      </c>
      <c r="G129" s="23" t="s">
        <v>1135</v>
      </c>
      <c r="I129" s="3" t="s">
        <v>1213</v>
      </c>
    </row>
    <row r="130" spans="1:9" ht="51.75" customHeight="1" x14ac:dyDescent="0.2">
      <c r="A130" s="63">
        <v>3</v>
      </c>
      <c r="B130" s="23" t="s">
        <v>1217</v>
      </c>
      <c r="C130" s="60" t="s">
        <v>1216</v>
      </c>
      <c r="D130" s="23">
        <f>12.6*293</f>
        <v>3691.8</v>
      </c>
      <c r="E130" s="23" t="s">
        <v>2</v>
      </c>
      <c r="F130" s="53" t="s">
        <v>10</v>
      </c>
      <c r="G130" s="23" t="s">
        <v>1215</v>
      </c>
      <c r="I130" s="16"/>
    </row>
    <row r="131" spans="1:9" ht="51.75" customHeight="1" x14ac:dyDescent="0.2">
      <c r="A131" s="63">
        <v>4</v>
      </c>
      <c r="B131" s="23" t="s">
        <v>1229</v>
      </c>
      <c r="C131" s="60" t="s">
        <v>1232</v>
      </c>
      <c r="D131" s="23">
        <v>260</v>
      </c>
      <c r="E131" s="23" t="s">
        <v>1231</v>
      </c>
      <c r="F131" s="51" t="s">
        <v>270</v>
      </c>
      <c r="G131" s="23" t="s">
        <v>1230</v>
      </c>
      <c r="I131" s="16"/>
    </row>
    <row r="132" spans="1:9" ht="51.75" customHeight="1" x14ac:dyDescent="0.2">
      <c r="A132" s="63">
        <v>5</v>
      </c>
      <c r="B132" s="23" t="s">
        <v>1229</v>
      </c>
      <c r="C132" s="60" t="s">
        <v>1232</v>
      </c>
      <c r="D132" s="23">
        <v>520</v>
      </c>
      <c r="E132" s="23" t="s">
        <v>1231</v>
      </c>
      <c r="F132" s="51" t="s">
        <v>83</v>
      </c>
      <c r="G132" s="23" t="s">
        <v>1230</v>
      </c>
      <c r="I132" s="16"/>
    </row>
    <row r="133" spans="1:9" ht="51.75" customHeight="1" x14ac:dyDescent="0.2">
      <c r="A133" s="63">
        <v>6</v>
      </c>
      <c r="B133" s="23" t="s">
        <v>1229</v>
      </c>
      <c r="C133" s="60" t="s">
        <v>1232</v>
      </c>
      <c r="D133" s="23">
        <v>260</v>
      </c>
      <c r="E133" s="23" t="s">
        <v>1231</v>
      </c>
      <c r="F133" s="51" t="s">
        <v>273</v>
      </c>
      <c r="G133" s="23" t="s">
        <v>1230</v>
      </c>
      <c r="I133" s="16"/>
    </row>
    <row r="134" spans="1:9" ht="51.75" customHeight="1" x14ac:dyDescent="0.2">
      <c r="A134" s="63">
        <v>7</v>
      </c>
      <c r="B134" s="23" t="s">
        <v>1229</v>
      </c>
      <c r="C134" s="60" t="s">
        <v>1232</v>
      </c>
      <c r="D134" s="23">
        <v>260</v>
      </c>
      <c r="E134" s="23" t="s">
        <v>1231</v>
      </c>
      <c r="F134" s="51" t="s">
        <v>275</v>
      </c>
      <c r="G134" s="23" t="s">
        <v>1230</v>
      </c>
      <c r="I134" s="16"/>
    </row>
    <row r="135" spans="1:9" ht="51.75" customHeight="1" x14ac:dyDescent="0.2">
      <c r="A135" s="63">
        <v>8</v>
      </c>
      <c r="B135" s="23" t="s">
        <v>1229</v>
      </c>
      <c r="C135" s="60" t="s">
        <v>1232</v>
      </c>
      <c r="D135" s="23">
        <v>520</v>
      </c>
      <c r="E135" s="23" t="s">
        <v>1231</v>
      </c>
      <c r="F135" s="51" t="s">
        <v>59</v>
      </c>
      <c r="G135" s="23" t="s">
        <v>1230</v>
      </c>
      <c r="I135" s="16"/>
    </row>
    <row r="136" spans="1:9" ht="51.75" customHeight="1" x14ac:dyDescent="0.2">
      <c r="A136" s="63">
        <v>9</v>
      </c>
      <c r="B136" s="23" t="s">
        <v>1229</v>
      </c>
      <c r="C136" s="60" t="s">
        <v>1232</v>
      </c>
      <c r="D136" s="23">
        <v>520</v>
      </c>
      <c r="E136" s="23" t="s">
        <v>1231</v>
      </c>
      <c r="F136" s="53" t="s">
        <v>47</v>
      </c>
      <c r="G136" s="23" t="s">
        <v>1230</v>
      </c>
      <c r="I136" s="16"/>
    </row>
    <row r="137" spans="1:9" ht="51.75" customHeight="1" x14ac:dyDescent="0.2">
      <c r="A137" s="63">
        <v>10</v>
      </c>
      <c r="B137" s="23" t="s">
        <v>1229</v>
      </c>
      <c r="C137" s="60" t="s">
        <v>1232</v>
      </c>
      <c r="D137" s="23">
        <v>260</v>
      </c>
      <c r="E137" s="23" t="s">
        <v>1231</v>
      </c>
      <c r="F137" s="53" t="s">
        <v>71</v>
      </c>
      <c r="G137" s="23" t="s">
        <v>1230</v>
      </c>
      <c r="I137" s="16"/>
    </row>
    <row r="138" spans="1:9" ht="51.75" customHeight="1" x14ac:dyDescent="0.2">
      <c r="A138" s="63">
        <v>11</v>
      </c>
      <c r="B138" s="23" t="s">
        <v>1229</v>
      </c>
      <c r="C138" s="60" t="s">
        <v>1232</v>
      </c>
      <c r="D138" s="23">
        <v>520</v>
      </c>
      <c r="E138" s="23" t="s">
        <v>1231</v>
      </c>
      <c r="F138" s="53" t="s">
        <v>32</v>
      </c>
      <c r="G138" s="23" t="s">
        <v>1230</v>
      </c>
      <c r="I138" s="16"/>
    </row>
    <row r="139" spans="1:9" ht="51.75" customHeight="1" x14ac:dyDescent="0.2">
      <c r="A139" s="63">
        <v>12</v>
      </c>
      <c r="B139" s="23" t="s">
        <v>1229</v>
      </c>
      <c r="C139" s="60" t="s">
        <v>1232</v>
      </c>
      <c r="D139" s="23">
        <v>390</v>
      </c>
      <c r="E139" s="23" t="s">
        <v>1231</v>
      </c>
      <c r="F139" s="53" t="s">
        <v>36</v>
      </c>
      <c r="G139" s="23" t="s">
        <v>1230</v>
      </c>
      <c r="I139" s="16"/>
    </row>
    <row r="140" spans="1:9" ht="51.75" customHeight="1" x14ac:dyDescent="0.2">
      <c r="A140" s="63">
        <v>13</v>
      </c>
      <c r="B140" s="23" t="s">
        <v>1229</v>
      </c>
      <c r="C140" s="60" t="s">
        <v>1232</v>
      </c>
      <c r="D140" s="23">
        <v>390</v>
      </c>
      <c r="E140" s="23" t="s">
        <v>1231</v>
      </c>
      <c r="F140" s="53" t="s">
        <v>34</v>
      </c>
      <c r="G140" s="23" t="s">
        <v>1230</v>
      </c>
      <c r="I140" s="16"/>
    </row>
    <row r="141" spans="1:9" ht="51.75" customHeight="1" x14ac:dyDescent="0.2">
      <c r="A141" s="63">
        <v>14</v>
      </c>
      <c r="B141" s="23" t="s">
        <v>1229</v>
      </c>
      <c r="C141" s="60" t="s">
        <v>1232</v>
      </c>
      <c r="D141" s="23">
        <v>260</v>
      </c>
      <c r="E141" s="23" t="s">
        <v>1231</v>
      </c>
      <c r="F141" s="51" t="s">
        <v>6</v>
      </c>
      <c r="G141" s="23" t="s">
        <v>1230</v>
      </c>
      <c r="I141" s="16"/>
    </row>
    <row r="142" spans="1:9" ht="51.75" customHeight="1" x14ac:dyDescent="0.2">
      <c r="A142" s="63">
        <v>15</v>
      </c>
      <c r="B142" s="23" t="s">
        <v>1229</v>
      </c>
      <c r="C142" s="60" t="s">
        <v>1232</v>
      </c>
      <c r="D142" s="23">
        <v>260</v>
      </c>
      <c r="E142" s="23" t="s">
        <v>1231</v>
      </c>
      <c r="F142" s="51" t="s">
        <v>268</v>
      </c>
      <c r="G142" s="23" t="s">
        <v>1230</v>
      </c>
      <c r="I142" s="16"/>
    </row>
    <row r="143" spans="1:9" ht="51.75" customHeight="1" x14ac:dyDescent="0.2">
      <c r="A143" s="63">
        <v>16</v>
      </c>
      <c r="B143" s="23" t="s">
        <v>1229</v>
      </c>
      <c r="C143" s="60" t="s">
        <v>1232</v>
      </c>
      <c r="D143" s="23">
        <v>390</v>
      </c>
      <c r="E143" s="23" t="s">
        <v>1231</v>
      </c>
      <c r="F143" s="51" t="s">
        <v>33</v>
      </c>
      <c r="G143" s="23" t="s">
        <v>1230</v>
      </c>
      <c r="I143" s="16"/>
    </row>
    <row r="144" spans="1:9" ht="51.75" customHeight="1" x14ac:dyDescent="0.2">
      <c r="A144" s="63">
        <v>17</v>
      </c>
      <c r="B144" s="23" t="s">
        <v>1229</v>
      </c>
      <c r="C144" s="60" t="s">
        <v>1232</v>
      </c>
      <c r="D144" s="23">
        <v>260</v>
      </c>
      <c r="E144" s="23" t="s">
        <v>1231</v>
      </c>
      <c r="F144" s="51" t="s">
        <v>56</v>
      </c>
      <c r="G144" s="23" t="s">
        <v>1230</v>
      </c>
      <c r="I144" s="16"/>
    </row>
    <row r="145" spans="1:9" ht="51.75" customHeight="1" x14ac:dyDescent="0.2">
      <c r="A145" s="63">
        <v>18</v>
      </c>
      <c r="B145" s="23" t="s">
        <v>1229</v>
      </c>
      <c r="C145" s="60" t="s">
        <v>1232</v>
      </c>
      <c r="D145" s="23">
        <v>260</v>
      </c>
      <c r="E145" s="23" t="s">
        <v>1231</v>
      </c>
      <c r="F145" s="51" t="s">
        <v>48</v>
      </c>
      <c r="G145" s="23" t="s">
        <v>1230</v>
      </c>
      <c r="I145" s="16"/>
    </row>
    <row r="146" spans="1:9" ht="51.75" customHeight="1" x14ac:dyDescent="0.2">
      <c r="A146" s="63">
        <v>19</v>
      </c>
      <c r="B146" s="23" t="s">
        <v>1229</v>
      </c>
      <c r="C146" s="60" t="s">
        <v>1232</v>
      </c>
      <c r="D146" s="23">
        <v>520</v>
      </c>
      <c r="E146" s="23" t="s">
        <v>1231</v>
      </c>
      <c r="F146" s="51" t="s">
        <v>29</v>
      </c>
      <c r="G146" s="23" t="s">
        <v>1230</v>
      </c>
      <c r="I146" s="16"/>
    </row>
    <row r="147" spans="1:9" ht="51.75" customHeight="1" x14ac:dyDescent="0.2">
      <c r="A147" s="63">
        <v>20</v>
      </c>
      <c r="B147" s="23" t="s">
        <v>1229</v>
      </c>
      <c r="C147" s="60" t="s">
        <v>1232</v>
      </c>
      <c r="D147" s="23">
        <v>520</v>
      </c>
      <c r="E147" s="23" t="s">
        <v>1231</v>
      </c>
      <c r="F147" s="51" t="s">
        <v>14</v>
      </c>
      <c r="G147" s="23" t="s">
        <v>1230</v>
      </c>
      <c r="I147" s="16"/>
    </row>
    <row r="148" spans="1:9" ht="51.75" customHeight="1" x14ac:dyDescent="0.2">
      <c r="A148" s="63">
        <v>21</v>
      </c>
      <c r="B148" s="23" t="s">
        <v>1229</v>
      </c>
      <c r="C148" s="60" t="s">
        <v>1232</v>
      </c>
      <c r="D148" s="23">
        <v>520</v>
      </c>
      <c r="E148" s="23" t="s">
        <v>1231</v>
      </c>
      <c r="F148" s="51" t="s">
        <v>22</v>
      </c>
      <c r="G148" s="23" t="s">
        <v>1230</v>
      </c>
      <c r="I148" s="16"/>
    </row>
    <row r="149" spans="1:9" ht="51.75" customHeight="1" x14ac:dyDescent="0.2">
      <c r="A149" s="63">
        <v>22</v>
      </c>
      <c r="B149" s="23" t="s">
        <v>1229</v>
      </c>
      <c r="C149" s="60" t="s">
        <v>1232</v>
      </c>
      <c r="D149" s="23">
        <v>260</v>
      </c>
      <c r="E149" s="23" t="s">
        <v>1231</v>
      </c>
      <c r="F149" s="51" t="s">
        <v>26</v>
      </c>
      <c r="G149" s="23" t="s">
        <v>1230</v>
      </c>
      <c r="I149" s="16"/>
    </row>
    <row r="150" spans="1:9" ht="51.75" customHeight="1" x14ac:dyDescent="0.2">
      <c r="A150" s="63">
        <v>23</v>
      </c>
      <c r="B150" s="23" t="s">
        <v>1229</v>
      </c>
      <c r="C150" s="60" t="s">
        <v>1232</v>
      </c>
      <c r="D150" s="23">
        <v>260</v>
      </c>
      <c r="E150" s="23" t="s">
        <v>1231</v>
      </c>
      <c r="F150" s="51" t="s">
        <v>292</v>
      </c>
      <c r="G150" s="23" t="s">
        <v>1230</v>
      </c>
      <c r="I150" s="16"/>
    </row>
    <row r="151" spans="1:9" ht="51.75" customHeight="1" x14ac:dyDescent="0.2">
      <c r="A151" s="63">
        <v>24</v>
      </c>
      <c r="B151" s="23" t="s">
        <v>1229</v>
      </c>
      <c r="C151" s="60" t="s">
        <v>1232</v>
      </c>
      <c r="D151" s="23">
        <v>260</v>
      </c>
      <c r="E151" s="23" t="s">
        <v>1231</v>
      </c>
      <c r="F151" s="51" t="s">
        <v>35</v>
      </c>
      <c r="G151" s="23" t="s">
        <v>1230</v>
      </c>
      <c r="I151" s="16"/>
    </row>
    <row r="152" spans="1:9" ht="51.75" customHeight="1" x14ac:dyDescent="0.2">
      <c r="A152" s="63">
        <v>25</v>
      </c>
      <c r="B152" s="23" t="s">
        <v>1229</v>
      </c>
      <c r="C152" s="60" t="s">
        <v>1232</v>
      </c>
      <c r="D152" s="23">
        <v>390</v>
      </c>
      <c r="E152" s="23" t="s">
        <v>1231</v>
      </c>
      <c r="F152" s="51" t="s">
        <v>85</v>
      </c>
      <c r="G152" s="23" t="s">
        <v>1230</v>
      </c>
      <c r="I152" s="16"/>
    </row>
    <row r="153" spans="1:9" ht="51.75" customHeight="1" x14ac:dyDescent="0.2">
      <c r="A153" s="63">
        <v>26</v>
      </c>
      <c r="B153" s="23" t="s">
        <v>1229</v>
      </c>
      <c r="C153" s="60" t="s">
        <v>1232</v>
      </c>
      <c r="D153" s="23">
        <v>520</v>
      </c>
      <c r="E153" s="23" t="s">
        <v>1231</v>
      </c>
      <c r="F153" s="51" t="s">
        <v>15</v>
      </c>
      <c r="G153" s="23" t="s">
        <v>1230</v>
      </c>
      <c r="I153" s="16"/>
    </row>
    <row r="154" spans="1:9" ht="51.75" customHeight="1" x14ac:dyDescent="0.2">
      <c r="A154" s="63">
        <v>27</v>
      </c>
      <c r="B154" s="23" t="s">
        <v>1229</v>
      </c>
      <c r="C154" s="60" t="s">
        <v>1232</v>
      </c>
      <c r="D154" s="23">
        <v>260</v>
      </c>
      <c r="E154" s="23" t="s">
        <v>1231</v>
      </c>
      <c r="F154" s="51" t="s">
        <v>42</v>
      </c>
      <c r="G154" s="23" t="s">
        <v>1230</v>
      </c>
      <c r="I154" s="16"/>
    </row>
    <row r="155" spans="1:9" ht="51.75" customHeight="1" x14ac:dyDescent="0.2">
      <c r="A155" s="63">
        <v>28</v>
      </c>
      <c r="B155" s="23" t="s">
        <v>1229</v>
      </c>
      <c r="C155" s="60" t="s">
        <v>1232</v>
      </c>
      <c r="D155" s="23">
        <v>390</v>
      </c>
      <c r="E155" s="23" t="s">
        <v>1231</v>
      </c>
      <c r="F155" s="51" t="s">
        <v>11</v>
      </c>
      <c r="G155" s="23" t="s">
        <v>1230</v>
      </c>
      <c r="I155" s="16"/>
    </row>
    <row r="156" spans="1:9" ht="51.75" customHeight="1" x14ac:dyDescent="0.2">
      <c r="A156" s="63">
        <v>29</v>
      </c>
      <c r="B156" s="23" t="s">
        <v>1229</v>
      </c>
      <c r="C156" s="60" t="s">
        <v>1232</v>
      </c>
      <c r="D156" s="23">
        <v>130</v>
      </c>
      <c r="E156" s="23" t="s">
        <v>1231</v>
      </c>
      <c r="F156" s="51" t="s">
        <v>18</v>
      </c>
      <c r="G156" s="23" t="s">
        <v>1230</v>
      </c>
      <c r="I156" s="16"/>
    </row>
    <row r="157" spans="1:9" ht="51.75" customHeight="1" x14ac:dyDescent="0.2">
      <c r="A157" s="63">
        <v>30</v>
      </c>
      <c r="B157" s="23" t="s">
        <v>1229</v>
      </c>
      <c r="C157" s="60" t="s">
        <v>1232</v>
      </c>
      <c r="D157" s="23">
        <v>260</v>
      </c>
      <c r="E157" s="23" t="s">
        <v>1231</v>
      </c>
      <c r="F157" s="51" t="s">
        <v>45</v>
      </c>
      <c r="G157" s="23" t="s">
        <v>1230</v>
      </c>
      <c r="I157" s="16"/>
    </row>
    <row r="158" spans="1:9" ht="51.75" customHeight="1" x14ac:dyDescent="0.2">
      <c r="A158" s="63">
        <v>31</v>
      </c>
      <c r="B158" s="23" t="s">
        <v>1229</v>
      </c>
      <c r="C158" s="60" t="s">
        <v>1232</v>
      </c>
      <c r="D158" s="23">
        <v>130</v>
      </c>
      <c r="E158" s="23" t="s">
        <v>1231</v>
      </c>
      <c r="F158" s="51" t="s">
        <v>313</v>
      </c>
      <c r="G158" s="23" t="s">
        <v>1230</v>
      </c>
      <c r="I158" s="16"/>
    </row>
    <row r="159" spans="1:9" ht="51.75" customHeight="1" x14ac:dyDescent="0.2">
      <c r="A159" s="63">
        <v>32</v>
      </c>
      <c r="B159" s="23" t="s">
        <v>1229</v>
      </c>
      <c r="C159" s="60" t="s">
        <v>1232</v>
      </c>
      <c r="D159" s="23">
        <v>650</v>
      </c>
      <c r="E159" s="23" t="s">
        <v>1231</v>
      </c>
      <c r="F159" s="51" t="s">
        <v>20</v>
      </c>
      <c r="G159" s="23" t="s">
        <v>1230</v>
      </c>
      <c r="I159" s="16"/>
    </row>
    <row r="160" spans="1:9" ht="51.75" customHeight="1" x14ac:dyDescent="0.2">
      <c r="A160" s="63">
        <v>33</v>
      </c>
      <c r="B160" s="23" t="s">
        <v>1229</v>
      </c>
      <c r="C160" s="60" t="s">
        <v>1232</v>
      </c>
      <c r="D160" s="23">
        <v>260</v>
      </c>
      <c r="E160" s="23" t="s">
        <v>1231</v>
      </c>
      <c r="F160" s="51" t="s">
        <v>5</v>
      </c>
      <c r="G160" s="23" t="s">
        <v>1230</v>
      </c>
      <c r="I160" s="16"/>
    </row>
    <row r="161" spans="1:9" ht="51.75" customHeight="1" x14ac:dyDescent="0.2">
      <c r="A161" s="63">
        <v>34</v>
      </c>
      <c r="B161" s="23" t="s">
        <v>1229</v>
      </c>
      <c r="C161" s="60" t="s">
        <v>1232</v>
      </c>
      <c r="D161" s="23">
        <v>260</v>
      </c>
      <c r="E161" s="23" t="s">
        <v>1231</v>
      </c>
      <c r="F161" s="51" t="s">
        <v>279</v>
      </c>
      <c r="G161" s="23" t="s">
        <v>1230</v>
      </c>
      <c r="I161" s="16"/>
    </row>
    <row r="162" spans="1:9" ht="51.75" customHeight="1" x14ac:dyDescent="0.2">
      <c r="A162" s="63">
        <v>35</v>
      </c>
      <c r="B162" s="23" t="s">
        <v>1229</v>
      </c>
      <c r="C162" s="60" t="s">
        <v>1232</v>
      </c>
      <c r="D162" s="23">
        <v>520</v>
      </c>
      <c r="E162" s="23" t="s">
        <v>1231</v>
      </c>
      <c r="F162" s="51" t="s">
        <v>70</v>
      </c>
      <c r="G162" s="23" t="s">
        <v>1230</v>
      </c>
      <c r="I162" s="16"/>
    </row>
    <row r="163" spans="1:9" ht="51.75" customHeight="1" x14ac:dyDescent="0.2">
      <c r="A163" s="63">
        <v>36</v>
      </c>
      <c r="B163" s="23" t="s">
        <v>1229</v>
      </c>
      <c r="C163" s="60" t="s">
        <v>1232</v>
      </c>
      <c r="D163" s="23">
        <v>130</v>
      </c>
      <c r="E163" s="23" t="s">
        <v>1231</v>
      </c>
      <c r="F163" s="51" t="s">
        <v>57</v>
      </c>
      <c r="G163" s="23" t="s">
        <v>1230</v>
      </c>
      <c r="I163" s="16"/>
    </row>
    <row r="164" spans="1:9" ht="51.75" customHeight="1" x14ac:dyDescent="0.2">
      <c r="A164" s="63">
        <v>37</v>
      </c>
      <c r="B164" s="23" t="s">
        <v>1229</v>
      </c>
      <c r="C164" s="60" t="s">
        <v>1232</v>
      </c>
      <c r="D164" s="23">
        <v>260</v>
      </c>
      <c r="E164" s="23" t="s">
        <v>1231</v>
      </c>
      <c r="F164" s="51" t="s">
        <v>46</v>
      </c>
      <c r="G164" s="23" t="s">
        <v>1230</v>
      </c>
      <c r="I164" s="16"/>
    </row>
    <row r="165" spans="1:9" ht="51.75" customHeight="1" x14ac:dyDescent="0.2">
      <c r="A165" s="63">
        <v>38</v>
      </c>
      <c r="B165" s="23" t="s">
        <v>1229</v>
      </c>
      <c r="C165" s="60" t="s">
        <v>1232</v>
      </c>
      <c r="D165" s="23">
        <v>520</v>
      </c>
      <c r="E165" s="23" t="s">
        <v>1231</v>
      </c>
      <c r="F165" s="51" t="s">
        <v>284</v>
      </c>
      <c r="G165" s="23" t="s">
        <v>1230</v>
      </c>
      <c r="I165" s="16"/>
    </row>
    <row r="166" spans="1:9" ht="51.75" customHeight="1" x14ac:dyDescent="0.2">
      <c r="A166" s="63">
        <v>39</v>
      </c>
      <c r="B166" s="23" t="s">
        <v>1229</v>
      </c>
      <c r="C166" s="60" t="s">
        <v>1232</v>
      </c>
      <c r="D166" s="23">
        <v>780</v>
      </c>
      <c r="E166" s="23" t="s">
        <v>1231</v>
      </c>
      <c r="F166" s="51" t="s">
        <v>21</v>
      </c>
      <c r="G166" s="23" t="s">
        <v>1230</v>
      </c>
      <c r="I166" s="16"/>
    </row>
    <row r="167" spans="1:9" ht="51.75" customHeight="1" x14ac:dyDescent="0.2">
      <c r="A167" s="63">
        <v>40</v>
      </c>
      <c r="B167" s="23" t="s">
        <v>1229</v>
      </c>
      <c r="C167" s="60" t="s">
        <v>1232</v>
      </c>
      <c r="D167" s="23">
        <v>520</v>
      </c>
      <c r="E167" s="23" t="s">
        <v>1231</v>
      </c>
      <c r="F167" s="51" t="s">
        <v>7</v>
      </c>
      <c r="G167" s="23" t="s">
        <v>1230</v>
      </c>
      <c r="I167" s="16"/>
    </row>
    <row r="168" spans="1:9" ht="51.75" customHeight="1" x14ac:dyDescent="0.2">
      <c r="A168" s="63">
        <v>41</v>
      </c>
      <c r="B168" s="23" t="s">
        <v>1229</v>
      </c>
      <c r="C168" s="60" t="s">
        <v>1232</v>
      </c>
      <c r="D168" s="23">
        <v>130</v>
      </c>
      <c r="E168" s="23" t="s">
        <v>1231</v>
      </c>
      <c r="F168" s="51" t="s">
        <v>58</v>
      </c>
      <c r="G168" s="23" t="s">
        <v>1230</v>
      </c>
      <c r="I168" s="16"/>
    </row>
    <row r="169" spans="1:9" ht="51.75" customHeight="1" x14ac:dyDescent="0.2">
      <c r="A169" s="63">
        <v>42</v>
      </c>
      <c r="B169" s="23" t="s">
        <v>1229</v>
      </c>
      <c r="C169" s="60" t="s">
        <v>1232</v>
      </c>
      <c r="D169" s="23">
        <v>780</v>
      </c>
      <c r="E169" s="23" t="s">
        <v>1231</v>
      </c>
      <c r="F169" s="53" t="s">
        <v>8</v>
      </c>
      <c r="G169" s="23" t="s">
        <v>1230</v>
      </c>
      <c r="I169" s="16"/>
    </row>
    <row r="170" spans="1:9" ht="51.75" customHeight="1" x14ac:dyDescent="0.2">
      <c r="A170" s="63">
        <v>43</v>
      </c>
      <c r="B170" s="23" t="s">
        <v>1229</v>
      </c>
      <c r="C170" s="60" t="s">
        <v>1232</v>
      </c>
      <c r="D170" s="23">
        <v>520</v>
      </c>
      <c r="E170" s="23" t="s">
        <v>1231</v>
      </c>
      <c r="F170" s="53" t="s">
        <v>9</v>
      </c>
      <c r="G170" s="23" t="s">
        <v>1230</v>
      </c>
      <c r="I170" s="16"/>
    </row>
    <row r="171" spans="1:9" ht="51.75" customHeight="1" x14ac:dyDescent="0.2">
      <c r="A171" s="63">
        <v>44</v>
      </c>
      <c r="B171" s="23" t="s">
        <v>1229</v>
      </c>
      <c r="C171" s="60" t="s">
        <v>1232</v>
      </c>
      <c r="D171" s="23">
        <v>780</v>
      </c>
      <c r="E171" s="23" t="s">
        <v>1231</v>
      </c>
      <c r="F171" s="53" t="s">
        <v>16</v>
      </c>
      <c r="G171" s="23" t="s">
        <v>1230</v>
      </c>
      <c r="I171" s="16"/>
    </row>
    <row r="172" spans="1:9" ht="51.75" customHeight="1" x14ac:dyDescent="0.2">
      <c r="A172" s="63">
        <v>45</v>
      </c>
      <c r="B172" s="23" t="s">
        <v>1229</v>
      </c>
      <c r="C172" s="60" t="s">
        <v>1232</v>
      </c>
      <c r="D172" s="23">
        <v>520</v>
      </c>
      <c r="E172" s="23" t="s">
        <v>1231</v>
      </c>
      <c r="F172" s="53" t="s">
        <v>44</v>
      </c>
      <c r="G172" s="23" t="s">
        <v>1230</v>
      </c>
      <c r="I172" s="16"/>
    </row>
    <row r="173" spans="1:9" ht="51.75" customHeight="1" x14ac:dyDescent="0.2">
      <c r="A173" s="63">
        <v>46</v>
      </c>
      <c r="B173" s="23" t="s">
        <v>1229</v>
      </c>
      <c r="C173" s="60" t="s">
        <v>1232</v>
      </c>
      <c r="D173" s="23">
        <v>520</v>
      </c>
      <c r="E173" s="23" t="s">
        <v>1231</v>
      </c>
      <c r="F173" s="53" t="s">
        <v>17</v>
      </c>
      <c r="G173" s="23" t="s">
        <v>1230</v>
      </c>
      <c r="I173" s="16"/>
    </row>
    <row r="174" spans="1:9" ht="51.75" customHeight="1" x14ac:dyDescent="0.2">
      <c r="A174" s="63">
        <v>47</v>
      </c>
      <c r="B174" s="23" t="s">
        <v>1229</v>
      </c>
      <c r="C174" s="60" t="s">
        <v>1232</v>
      </c>
      <c r="D174" s="23">
        <v>260</v>
      </c>
      <c r="E174" s="23" t="s">
        <v>1231</v>
      </c>
      <c r="F174" s="53" t="s">
        <v>30</v>
      </c>
      <c r="G174" s="23" t="s">
        <v>1230</v>
      </c>
      <c r="I174" s="16"/>
    </row>
    <row r="175" spans="1:9" ht="51.75" customHeight="1" x14ac:dyDescent="0.2">
      <c r="A175" s="63">
        <v>48</v>
      </c>
      <c r="B175" s="23" t="s">
        <v>1229</v>
      </c>
      <c r="C175" s="60" t="s">
        <v>1232</v>
      </c>
      <c r="D175" s="23">
        <v>520</v>
      </c>
      <c r="E175" s="23" t="s">
        <v>1231</v>
      </c>
      <c r="F175" s="51" t="s">
        <v>310</v>
      </c>
      <c r="G175" s="23" t="s">
        <v>1230</v>
      </c>
      <c r="I175" s="16"/>
    </row>
    <row r="176" spans="1:9" ht="51.75" customHeight="1" x14ac:dyDescent="0.2">
      <c r="A176" s="63">
        <v>49</v>
      </c>
      <c r="B176" s="23" t="s">
        <v>1229</v>
      </c>
      <c r="C176" s="60" t="s">
        <v>1232</v>
      </c>
      <c r="D176" s="23">
        <v>390</v>
      </c>
      <c r="E176" s="23" t="s">
        <v>1231</v>
      </c>
      <c r="F176" s="51" t="s">
        <v>25</v>
      </c>
      <c r="G176" s="23" t="s">
        <v>1230</v>
      </c>
      <c r="I176" s="16"/>
    </row>
    <row r="177" spans="1:9" ht="51.75" customHeight="1" x14ac:dyDescent="0.2">
      <c r="A177" s="63">
        <v>50</v>
      </c>
      <c r="B177" s="23" t="s">
        <v>1229</v>
      </c>
      <c r="C177" s="60" t="s">
        <v>1232</v>
      </c>
      <c r="D177" s="23">
        <v>260</v>
      </c>
      <c r="E177" s="23" t="s">
        <v>1231</v>
      </c>
      <c r="F177" s="51" t="s">
        <v>69</v>
      </c>
      <c r="G177" s="23" t="s">
        <v>1230</v>
      </c>
      <c r="I177" s="16"/>
    </row>
    <row r="178" spans="1:9" ht="51.75" customHeight="1" x14ac:dyDescent="0.2">
      <c r="A178" s="63">
        <v>51</v>
      </c>
      <c r="B178" s="23" t="s">
        <v>1229</v>
      </c>
      <c r="C178" s="60" t="s">
        <v>1232</v>
      </c>
      <c r="D178" s="23">
        <v>390</v>
      </c>
      <c r="E178" s="23" t="s">
        <v>1231</v>
      </c>
      <c r="F178" s="51" t="s">
        <v>28</v>
      </c>
      <c r="G178" s="23" t="s">
        <v>1230</v>
      </c>
      <c r="I178" s="16"/>
    </row>
    <row r="179" spans="1:9" ht="51.75" customHeight="1" x14ac:dyDescent="0.2">
      <c r="A179" s="63">
        <v>52</v>
      </c>
      <c r="B179" s="23" t="s">
        <v>1229</v>
      </c>
      <c r="C179" s="60" t="s">
        <v>1232</v>
      </c>
      <c r="D179" s="23">
        <v>390</v>
      </c>
      <c r="E179" s="23" t="s">
        <v>1231</v>
      </c>
      <c r="F179" s="51" t="s">
        <v>23</v>
      </c>
      <c r="G179" s="23" t="s">
        <v>1230</v>
      </c>
      <c r="I179" s="16"/>
    </row>
    <row r="180" spans="1:9" ht="51.75" customHeight="1" x14ac:dyDescent="0.2">
      <c r="A180" s="63">
        <v>53</v>
      </c>
      <c r="B180" s="23" t="s">
        <v>1229</v>
      </c>
      <c r="C180" s="60" t="s">
        <v>1232</v>
      </c>
      <c r="D180" s="23">
        <v>520</v>
      </c>
      <c r="E180" s="23" t="s">
        <v>1231</v>
      </c>
      <c r="F180" s="51" t="s">
        <v>10</v>
      </c>
      <c r="G180" s="23" t="s">
        <v>1230</v>
      </c>
      <c r="I180" s="16"/>
    </row>
    <row r="181" spans="1:9" ht="51.75" customHeight="1" x14ac:dyDescent="0.2">
      <c r="A181" s="63">
        <v>54</v>
      </c>
      <c r="B181" s="23" t="s">
        <v>1229</v>
      </c>
      <c r="C181" s="60" t="s">
        <v>1232</v>
      </c>
      <c r="D181" s="23">
        <v>130</v>
      </c>
      <c r="E181" s="23" t="s">
        <v>1231</v>
      </c>
      <c r="F181" s="97" t="s">
        <v>1233</v>
      </c>
      <c r="G181" s="23" t="s">
        <v>1230</v>
      </c>
      <c r="I181" s="16"/>
    </row>
    <row r="182" spans="1:9" ht="51.75" customHeight="1" x14ac:dyDescent="0.2">
      <c r="A182" s="63">
        <v>55</v>
      </c>
      <c r="B182" s="23" t="s">
        <v>1229</v>
      </c>
      <c r="C182" s="60" t="s">
        <v>1232</v>
      </c>
      <c r="D182" s="23">
        <v>520</v>
      </c>
      <c r="E182" s="23" t="s">
        <v>1231</v>
      </c>
      <c r="F182" s="51" t="s">
        <v>27</v>
      </c>
      <c r="G182" s="23" t="s">
        <v>1230</v>
      </c>
      <c r="I182" s="16"/>
    </row>
    <row r="183" spans="1:9" ht="51.75" customHeight="1" x14ac:dyDescent="0.2">
      <c r="A183" s="63">
        <v>56</v>
      </c>
      <c r="B183" s="23" t="s">
        <v>1229</v>
      </c>
      <c r="C183" s="60" t="s">
        <v>1232</v>
      </c>
      <c r="D183" s="23">
        <v>1040</v>
      </c>
      <c r="E183" s="23" t="s">
        <v>1231</v>
      </c>
      <c r="F183" s="51" t="s">
        <v>19</v>
      </c>
      <c r="G183" s="23" t="s">
        <v>1230</v>
      </c>
      <c r="I183" s="16"/>
    </row>
    <row r="184" spans="1:9" ht="51.75" customHeight="1" x14ac:dyDescent="0.2">
      <c r="A184" s="12">
        <v>1</v>
      </c>
      <c r="B184" s="4" t="s">
        <v>1234</v>
      </c>
      <c r="C184" s="6" t="s">
        <v>1245</v>
      </c>
      <c r="D184" s="5">
        <v>4082</v>
      </c>
      <c r="E184" s="10" t="s">
        <v>320</v>
      </c>
      <c r="F184" s="57" t="s">
        <v>8</v>
      </c>
      <c r="G184" s="10"/>
      <c r="I184" s="58" t="s">
        <v>1253</v>
      </c>
    </row>
    <row r="185" spans="1:9" ht="51.75" customHeight="1" x14ac:dyDescent="0.2">
      <c r="A185" s="12">
        <v>2</v>
      </c>
      <c r="B185" s="4" t="s">
        <v>1235</v>
      </c>
      <c r="C185" s="68" t="s">
        <v>1246</v>
      </c>
      <c r="D185" s="5">
        <v>41794</v>
      </c>
      <c r="E185" s="10" t="s">
        <v>320</v>
      </c>
      <c r="F185" s="57" t="s">
        <v>20</v>
      </c>
      <c r="G185" s="10"/>
      <c r="I185" s="58" t="s">
        <v>1254</v>
      </c>
    </row>
    <row r="186" spans="1:9" ht="66" customHeight="1" x14ac:dyDescent="0.2">
      <c r="A186" s="12">
        <v>3</v>
      </c>
      <c r="B186" s="4" t="s">
        <v>1224</v>
      </c>
      <c r="C186" s="6" t="s">
        <v>1223</v>
      </c>
      <c r="D186" s="5">
        <v>8946</v>
      </c>
      <c r="E186" s="10" t="s">
        <v>320</v>
      </c>
      <c r="F186" s="57" t="s">
        <v>310</v>
      </c>
      <c r="G186" s="10"/>
      <c r="I186" s="58" t="s">
        <v>1255</v>
      </c>
    </row>
    <row r="187" spans="1:9" ht="69" customHeight="1" x14ac:dyDescent="0.2">
      <c r="A187" s="12">
        <v>4</v>
      </c>
      <c r="B187" s="4" t="s">
        <v>1225</v>
      </c>
      <c r="C187" s="6" t="s">
        <v>1228</v>
      </c>
      <c r="D187" s="5">
        <v>53566</v>
      </c>
      <c r="E187" s="10" t="s">
        <v>320</v>
      </c>
      <c r="F187" s="57" t="s">
        <v>29</v>
      </c>
      <c r="G187" s="10"/>
      <c r="I187" s="58" t="s">
        <v>1256</v>
      </c>
    </row>
    <row r="188" spans="1:9" ht="51.75" customHeight="1" x14ac:dyDescent="0.2">
      <c r="A188" s="12">
        <v>5</v>
      </c>
      <c r="B188" s="4" t="s">
        <v>1239</v>
      </c>
      <c r="C188" s="6" t="s">
        <v>1247</v>
      </c>
      <c r="D188" s="5">
        <v>915</v>
      </c>
      <c r="E188" s="10" t="s">
        <v>320</v>
      </c>
      <c r="F188" s="57" t="s">
        <v>6</v>
      </c>
      <c r="G188" s="10"/>
      <c r="I188" s="58" t="s">
        <v>1257</v>
      </c>
    </row>
    <row r="189" spans="1:9" ht="51.75" customHeight="1" x14ac:dyDescent="0.2">
      <c r="A189" s="12">
        <v>6</v>
      </c>
      <c r="B189" s="4" t="s">
        <v>1239</v>
      </c>
      <c r="C189" s="6" t="s">
        <v>1248</v>
      </c>
      <c r="D189" s="5">
        <v>11485</v>
      </c>
      <c r="E189" s="10" t="s">
        <v>320</v>
      </c>
      <c r="F189" s="57" t="s">
        <v>14</v>
      </c>
      <c r="G189" s="10"/>
      <c r="I189" s="58" t="s">
        <v>1258</v>
      </c>
    </row>
    <row r="190" spans="1:9" ht="66.75" customHeight="1" x14ac:dyDescent="0.2">
      <c r="A190" s="12">
        <v>7</v>
      </c>
      <c r="B190" s="4" t="s">
        <v>1238</v>
      </c>
      <c r="C190" s="6" t="s">
        <v>1237</v>
      </c>
      <c r="D190" s="67">
        <v>25301</v>
      </c>
      <c r="E190" s="10" t="s">
        <v>320</v>
      </c>
      <c r="F190" s="57" t="s">
        <v>34</v>
      </c>
      <c r="G190" s="10"/>
      <c r="I190" s="58" t="s">
        <v>1259</v>
      </c>
    </row>
    <row r="191" spans="1:9" ht="51.75" customHeight="1" x14ac:dyDescent="0.2">
      <c r="A191" s="12">
        <v>8</v>
      </c>
      <c r="B191" s="4" t="s">
        <v>1249</v>
      </c>
      <c r="C191" s="7" t="s">
        <v>1236</v>
      </c>
      <c r="D191" s="67">
        <v>8505</v>
      </c>
      <c r="E191" s="10" t="s">
        <v>320</v>
      </c>
      <c r="F191" s="57" t="s">
        <v>34</v>
      </c>
      <c r="G191" s="10"/>
      <c r="I191" s="58" t="s">
        <v>1260</v>
      </c>
    </row>
    <row r="192" spans="1:9" ht="51.75" customHeight="1" x14ac:dyDescent="0.2">
      <c r="A192" s="12">
        <v>9</v>
      </c>
      <c r="B192" s="4" t="s">
        <v>1240</v>
      </c>
      <c r="C192" s="6" t="s">
        <v>1250</v>
      </c>
      <c r="D192" s="5">
        <v>7147</v>
      </c>
      <c r="E192" s="10" t="s">
        <v>320</v>
      </c>
      <c r="F192" s="57" t="s">
        <v>284</v>
      </c>
      <c r="G192" s="10"/>
      <c r="I192" s="58" t="s">
        <v>1261</v>
      </c>
    </row>
    <row r="193" spans="1:9" ht="51.75" customHeight="1" x14ac:dyDescent="0.2">
      <c r="A193" s="12">
        <v>10</v>
      </c>
      <c r="B193" s="4" t="s">
        <v>1240</v>
      </c>
      <c r="C193" s="6" t="s">
        <v>1251</v>
      </c>
      <c r="D193" s="5">
        <v>8339</v>
      </c>
      <c r="E193" s="10" t="s">
        <v>320</v>
      </c>
      <c r="F193" s="57" t="s">
        <v>21</v>
      </c>
      <c r="G193" s="10"/>
      <c r="I193" s="58" t="s">
        <v>1262</v>
      </c>
    </row>
    <row r="194" spans="1:9" ht="51.75" customHeight="1" x14ac:dyDescent="0.2">
      <c r="A194" s="12">
        <v>11</v>
      </c>
      <c r="B194" s="4" t="s">
        <v>1240</v>
      </c>
      <c r="C194" s="6" t="s">
        <v>1252</v>
      </c>
      <c r="D194" s="5">
        <v>4834</v>
      </c>
      <c r="E194" s="10" t="s">
        <v>320</v>
      </c>
      <c r="F194" s="57" t="s">
        <v>83</v>
      </c>
      <c r="G194" s="10"/>
      <c r="I194" s="58" t="s">
        <v>1263</v>
      </c>
    </row>
    <row r="195" spans="1:9" ht="51.75" customHeight="1" x14ac:dyDescent="0.2">
      <c r="A195" s="12">
        <v>12</v>
      </c>
      <c r="B195" s="4" t="s">
        <v>1113</v>
      </c>
      <c r="C195" s="68" t="s">
        <v>1270</v>
      </c>
      <c r="D195" s="5">
        <v>42559</v>
      </c>
      <c r="E195" s="10" t="s">
        <v>320</v>
      </c>
      <c r="F195" s="57" t="s">
        <v>47</v>
      </c>
      <c r="G195" s="10"/>
      <c r="I195" s="58" t="s">
        <v>1271</v>
      </c>
    </row>
    <row r="196" spans="1:9" ht="51.75" customHeight="1" x14ac:dyDescent="0.2">
      <c r="A196" s="12">
        <v>1</v>
      </c>
      <c r="B196" s="23" t="s">
        <v>1242</v>
      </c>
      <c r="C196" s="60" t="s">
        <v>1244</v>
      </c>
      <c r="D196" s="73">
        <v>88262.67</v>
      </c>
      <c r="E196" s="23" t="s">
        <v>1241</v>
      </c>
      <c r="F196" s="53" t="s">
        <v>28</v>
      </c>
      <c r="G196" s="23" t="s">
        <v>1243</v>
      </c>
      <c r="I196" s="40" t="str">
        <f t="shared" ref="I196" si="0">C196&amp;" МЖД по адресу: г. Калуга,  "&amp;F196</f>
        <v>Выполнение электромонтажных работ в МЖД МЖД по адресу: г. Калуга,  ул. Чехова, д. 17</v>
      </c>
    </row>
    <row r="197" spans="1:9" ht="51.75" customHeight="1" x14ac:dyDescent="0.2">
      <c r="A197" s="12">
        <v>1</v>
      </c>
      <c r="B197" s="4" t="s">
        <v>1290</v>
      </c>
      <c r="C197" s="7" t="s">
        <v>1360</v>
      </c>
      <c r="D197" s="5">
        <v>10508</v>
      </c>
      <c r="E197" s="10" t="s">
        <v>320</v>
      </c>
      <c r="F197" s="57" t="s">
        <v>279</v>
      </c>
      <c r="G197" s="10"/>
      <c r="I197" s="58" t="s">
        <v>1361</v>
      </c>
    </row>
    <row r="198" spans="1:9" ht="51.75" customHeight="1" x14ac:dyDescent="0.2">
      <c r="A198" s="12">
        <v>2</v>
      </c>
      <c r="B198" s="4" t="s">
        <v>1290</v>
      </c>
      <c r="C198" s="7" t="s">
        <v>1302</v>
      </c>
      <c r="D198" s="5">
        <v>9143</v>
      </c>
      <c r="E198" s="10" t="s">
        <v>320</v>
      </c>
      <c r="F198" s="57" t="s">
        <v>27</v>
      </c>
      <c r="G198" s="10"/>
      <c r="I198" s="58" t="s">
        <v>1316</v>
      </c>
    </row>
    <row r="199" spans="1:9" ht="51.75" customHeight="1" x14ac:dyDescent="0.2">
      <c r="A199" s="12">
        <v>3</v>
      </c>
      <c r="B199" s="4" t="s">
        <v>1273</v>
      </c>
      <c r="C199" s="7" t="s">
        <v>1303</v>
      </c>
      <c r="D199" s="5">
        <v>24942</v>
      </c>
      <c r="E199" s="10" t="s">
        <v>320</v>
      </c>
      <c r="F199" s="57" t="s">
        <v>310</v>
      </c>
      <c r="G199" s="10"/>
      <c r="I199" s="58" t="s">
        <v>1317</v>
      </c>
    </row>
    <row r="200" spans="1:9" ht="51.75" customHeight="1" x14ac:dyDescent="0.2">
      <c r="A200" s="12">
        <v>4</v>
      </c>
      <c r="B200" s="4" t="s">
        <v>1273</v>
      </c>
      <c r="C200" s="7" t="s">
        <v>1315</v>
      </c>
      <c r="D200" s="5">
        <v>12428</v>
      </c>
      <c r="E200" s="10" t="s">
        <v>320</v>
      </c>
      <c r="F200" s="57" t="s">
        <v>29</v>
      </c>
      <c r="G200" s="10"/>
      <c r="I200" s="58" t="s">
        <v>1318</v>
      </c>
    </row>
    <row r="201" spans="1:9" ht="51.75" customHeight="1" x14ac:dyDescent="0.2">
      <c r="A201" s="12">
        <v>5</v>
      </c>
      <c r="B201" s="4" t="s">
        <v>1273</v>
      </c>
      <c r="C201" s="7" t="s">
        <v>1276</v>
      </c>
      <c r="D201" s="5">
        <v>8715</v>
      </c>
      <c r="E201" s="10" t="s">
        <v>320</v>
      </c>
      <c r="F201" s="57" t="s">
        <v>5</v>
      </c>
      <c r="G201" s="10"/>
      <c r="I201" s="58" t="s">
        <v>1319</v>
      </c>
    </row>
    <row r="202" spans="1:9" ht="51.75" customHeight="1" x14ac:dyDescent="0.2">
      <c r="A202" s="12">
        <v>6</v>
      </c>
      <c r="B202" s="4" t="s">
        <v>1274</v>
      </c>
      <c r="C202" s="7" t="s">
        <v>1304</v>
      </c>
      <c r="D202" s="5">
        <v>4821</v>
      </c>
      <c r="E202" s="10" t="s">
        <v>320</v>
      </c>
      <c r="F202" s="57" t="s">
        <v>292</v>
      </c>
      <c r="G202" s="10"/>
      <c r="I202" s="58" t="s">
        <v>1320</v>
      </c>
    </row>
    <row r="203" spans="1:9" ht="51.75" customHeight="1" x14ac:dyDescent="0.2">
      <c r="A203" s="12">
        <v>7</v>
      </c>
      <c r="B203" s="4" t="s">
        <v>1274</v>
      </c>
      <c r="C203" s="7" t="s">
        <v>1277</v>
      </c>
      <c r="D203" s="5">
        <v>4643</v>
      </c>
      <c r="E203" s="10" t="s">
        <v>320</v>
      </c>
      <c r="F203" s="57" t="s">
        <v>5</v>
      </c>
      <c r="G203" s="10"/>
      <c r="I203" s="58" t="s">
        <v>1321</v>
      </c>
    </row>
    <row r="204" spans="1:9" ht="51.75" customHeight="1" x14ac:dyDescent="0.2">
      <c r="A204" s="12">
        <v>8</v>
      </c>
      <c r="B204" s="4" t="s">
        <v>1274</v>
      </c>
      <c r="C204" s="7" t="s">
        <v>1305</v>
      </c>
      <c r="D204" s="5">
        <v>10877</v>
      </c>
      <c r="E204" s="10" t="s">
        <v>320</v>
      </c>
      <c r="F204" s="57" t="s">
        <v>16</v>
      </c>
      <c r="G204" s="10"/>
      <c r="I204" s="58" t="s">
        <v>1322</v>
      </c>
    </row>
    <row r="205" spans="1:9" ht="51.75" customHeight="1" x14ac:dyDescent="0.2">
      <c r="A205" s="12">
        <v>9</v>
      </c>
      <c r="B205" s="4" t="s">
        <v>1291</v>
      </c>
      <c r="C205" s="7" t="s">
        <v>1306</v>
      </c>
      <c r="D205" s="5">
        <v>4279</v>
      </c>
      <c r="E205" s="10" t="s">
        <v>320</v>
      </c>
      <c r="F205" s="57" t="s">
        <v>46</v>
      </c>
      <c r="G205" s="10"/>
      <c r="I205" s="58" t="s">
        <v>1323</v>
      </c>
    </row>
    <row r="206" spans="1:9" ht="51.75" customHeight="1" x14ac:dyDescent="0.2">
      <c r="A206" s="12">
        <v>10</v>
      </c>
      <c r="B206" s="4" t="s">
        <v>1275</v>
      </c>
      <c r="C206" s="7" t="s">
        <v>1307</v>
      </c>
      <c r="D206" s="5">
        <v>13068</v>
      </c>
      <c r="E206" s="10" t="s">
        <v>320</v>
      </c>
      <c r="F206" s="57" t="s">
        <v>45</v>
      </c>
      <c r="G206" s="10"/>
      <c r="I206" s="58" t="s">
        <v>1324</v>
      </c>
    </row>
    <row r="207" spans="1:9" ht="51.75" customHeight="1" x14ac:dyDescent="0.2">
      <c r="A207" s="12">
        <v>11</v>
      </c>
      <c r="B207" s="4" t="s">
        <v>1275</v>
      </c>
      <c r="C207" s="7" t="s">
        <v>52</v>
      </c>
      <c r="D207" s="5">
        <v>5095</v>
      </c>
      <c r="E207" s="10" t="s">
        <v>320</v>
      </c>
      <c r="F207" s="57" t="s">
        <v>5</v>
      </c>
      <c r="G207" s="10"/>
      <c r="I207" s="58" t="s">
        <v>1325</v>
      </c>
    </row>
    <row r="208" spans="1:9" ht="51.75" customHeight="1" x14ac:dyDescent="0.2">
      <c r="A208" s="12">
        <v>12</v>
      </c>
      <c r="B208" s="4" t="s">
        <v>1292</v>
      </c>
      <c r="C208" s="7" t="s">
        <v>649</v>
      </c>
      <c r="D208" s="5">
        <v>5184</v>
      </c>
      <c r="E208" s="10" t="s">
        <v>320</v>
      </c>
      <c r="F208" s="57" t="s">
        <v>14</v>
      </c>
      <c r="G208" s="10"/>
      <c r="I208" s="58" t="s">
        <v>1326</v>
      </c>
    </row>
    <row r="209" spans="1:9" ht="51.75" customHeight="1" x14ac:dyDescent="0.2">
      <c r="A209" s="12">
        <v>13</v>
      </c>
      <c r="B209" s="4" t="s">
        <v>1292</v>
      </c>
      <c r="C209" s="7" t="s">
        <v>1362</v>
      </c>
      <c r="D209" s="5">
        <v>4714</v>
      </c>
      <c r="E209" s="10" t="s">
        <v>320</v>
      </c>
      <c r="F209" s="57" t="s">
        <v>20</v>
      </c>
      <c r="G209" s="10"/>
      <c r="I209" s="58" t="s">
        <v>1363</v>
      </c>
    </row>
    <row r="210" spans="1:9" ht="51.75" customHeight="1" x14ac:dyDescent="0.2">
      <c r="A210" s="12">
        <v>14</v>
      </c>
      <c r="B210" s="4" t="s">
        <v>1292</v>
      </c>
      <c r="C210" s="7" t="s">
        <v>1308</v>
      </c>
      <c r="D210" s="5">
        <v>2913</v>
      </c>
      <c r="E210" s="10" t="s">
        <v>320</v>
      </c>
      <c r="F210" s="57" t="s">
        <v>8</v>
      </c>
      <c r="G210" s="10"/>
      <c r="I210" s="58" t="s">
        <v>1327</v>
      </c>
    </row>
    <row r="211" spans="1:9" ht="51.75" customHeight="1" x14ac:dyDescent="0.2">
      <c r="A211" s="12">
        <v>15</v>
      </c>
      <c r="B211" s="4" t="s">
        <v>1293</v>
      </c>
      <c r="C211" s="7" t="s">
        <v>1309</v>
      </c>
      <c r="D211" s="5">
        <v>7883</v>
      </c>
      <c r="E211" s="10" t="s">
        <v>320</v>
      </c>
      <c r="F211" s="57" t="s">
        <v>32</v>
      </c>
      <c r="G211" s="10"/>
      <c r="I211" s="58" t="s">
        <v>1328</v>
      </c>
    </row>
    <row r="212" spans="1:9" ht="51.75" customHeight="1" x14ac:dyDescent="0.2">
      <c r="A212" s="12">
        <v>16</v>
      </c>
      <c r="B212" s="4" t="s">
        <v>1294</v>
      </c>
      <c r="C212" s="7" t="s">
        <v>1310</v>
      </c>
      <c r="D212" s="5">
        <v>3135</v>
      </c>
      <c r="E212" s="10" t="s">
        <v>320</v>
      </c>
      <c r="F212" s="57" t="s">
        <v>59</v>
      </c>
      <c r="G212" s="10"/>
      <c r="I212" s="58" t="s">
        <v>1329</v>
      </c>
    </row>
    <row r="213" spans="1:9" ht="51.75" customHeight="1" x14ac:dyDescent="0.2">
      <c r="A213" s="12">
        <v>17</v>
      </c>
      <c r="B213" s="4" t="s">
        <v>1294</v>
      </c>
      <c r="C213" s="7" t="s">
        <v>1311</v>
      </c>
      <c r="D213" s="5">
        <v>7939</v>
      </c>
      <c r="E213" s="10" t="s">
        <v>320</v>
      </c>
      <c r="F213" s="57" t="s">
        <v>70</v>
      </c>
      <c r="G213" s="10"/>
      <c r="I213" s="58" t="s">
        <v>1330</v>
      </c>
    </row>
    <row r="214" spans="1:9" ht="51.75" customHeight="1" x14ac:dyDescent="0.2">
      <c r="A214" s="12">
        <v>18</v>
      </c>
      <c r="B214" s="4" t="s">
        <v>1294</v>
      </c>
      <c r="C214" s="7" t="s">
        <v>645</v>
      </c>
      <c r="D214" s="5">
        <v>11650</v>
      </c>
      <c r="E214" s="10" t="s">
        <v>320</v>
      </c>
      <c r="F214" s="57" t="s">
        <v>32</v>
      </c>
      <c r="G214" s="10"/>
      <c r="I214" s="58" t="s">
        <v>1331</v>
      </c>
    </row>
    <row r="215" spans="1:9" ht="77.25" customHeight="1" x14ac:dyDescent="0.2">
      <c r="A215" s="12">
        <v>19</v>
      </c>
      <c r="B215" s="4" t="s">
        <v>1295</v>
      </c>
      <c r="C215" s="7" t="s">
        <v>1312</v>
      </c>
      <c r="D215" s="5">
        <v>13676</v>
      </c>
      <c r="E215" s="10" t="s">
        <v>320</v>
      </c>
      <c r="F215" s="57" t="s">
        <v>69</v>
      </c>
      <c r="G215" s="10"/>
      <c r="I215" s="58" t="s">
        <v>1332</v>
      </c>
    </row>
    <row r="216" spans="1:9" ht="51.75" customHeight="1" x14ac:dyDescent="0.2">
      <c r="A216" s="12">
        <v>20</v>
      </c>
      <c r="B216" s="4" t="s">
        <v>1296</v>
      </c>
      <c r="C216" s="7" t="s">
        <v>1313</v>
      </c>
      <c r="D216" s="5">
        <v>3335</v>
      </c>
      <c r="E216" s="10" t="s">
        <v>320</v>
      </c>
      <c r="F216" s="57" t="s">
        <v>59</v>
      </c>
      <c r="G216" s="10"/>
      <c r="I216" s="58" t="s">
        <v>1333</v>
      </c>
    </row>
    <row r="217" spans="1:9" ht="51.75" customHeight="1" x14ac:dyDescent="0.2">
      <c r="A217" s="12">
        <v>21</v>
      </c>
      <c r="B217" s="4" t="s">
        <v>1297</v>
      </c>
      <c r="C217" s="7" t="s">
        <v>1314</v>
      </c>
      <c r="D217" s="5">
        <v>4626</v>
      </c>
      <c r="E217" s="10" t="s">
        <v>320</v>
      </c>
      <c r="F217" s="57" t="s">
        <v>27</v>
      </c>
      <c r="G217" s="10"/>
      <c r="I217" s="58" t="s">
        <v>1334</v>
      </c>
    </row>
    <row r="218" spans="1:9" ht="51.75" customHeight="1" x14ac:dyDescent="0.2">
      <c r="A218" s="12">
        <v>22</v>
      </c>
      <c r="B218" s="4" t="s">
        <v>1297</v>
      </c>
      <c r="C218" s="7" t="s">
        <v>52</v>
      </c>
      <c r="D218" s="5">
        <v>15160</v>
      </c>
      <c r="E218" s="10" t="s">
        <v>320</v>
      </c>
      <c r="F218" s="57" t="s">
        <v>58</v>
      </c>
      <c r="G218" s="10"/>
      <c r="I218" s="58" t="s">
        <v>1335</v>
      </c>
    </row>
    <row r="219" spans="1:9" ht="51.75" customHeight="1" x14ac:dyDescent="0.2">
      <c r="A219" s="12">
        <v>23</v>
      </c>
      <c r="B219" s="4" t="s">
        <v>1297</v>
      </c>
      <c r="C219" s="7" t="s">
        <v>1364</v>
      </c>
      <c r="D219" s="5">
        <v>15273</v>
      </c>
      <c r="E219" s="10" t="s">
        <v>320</v>
      </c>
      <c r="F219" s="57" t="s">
        <v>56</v>
      </c>
      <c r="G219" s="10"/>
      <c r="I219" s="58" t="s">
        <v>1365</v>
      </c>
    </row>
    <row r="220" spans="1:9" ht="51.75" customHeight="1" x14ac:dyDescent="0.2">
      <c r="A220" s="12">
        <v>24</v>
      </c>
      <c r="B220" s="4" t="s">
        <v>1280</v>
      </c>
      <c r="C220" s="7" t="s">
        <v>1281</v>
      </c>
      <c r="D220" s="5">
        <v>26200</v>
      </c>
      <c r="E220" s="10" t="s">
        <v>320</v>
      </c>
      <c r="F220" s="57" t="s">
        <v>5</v>
      </c>
      <c r="G220" s="10"/>
      <c r="I220" s="62" t="s">
        <v>1282</v>
      </c>
    </row>
    <row r="221" spans="1:9" s="99" customFormat="1" ht="67.5" customHeight="1" x14ac:dyDescent="0.2">
      <c r="A221" s="77">
        <v>25</v>
      </c>
      <c r="B221" s="4" t="s">
        <v>1287</v>
      </c>
      <c r="C221" s="7" t="s">
        <v>1288</v>
      </c>
      <c r="D221" s="5">
        <v>32462</v>
      </c>
      <c r="E221" s="10" t="s">
        <v>320</v>
      </c>
      <c r="F221" s="57" t="s">
        <v>34</v>
      </c>
      <c r="G221" s="4"/>
      <c r="I221" s="58" t="s">
        <v>1289</v>
      </c>
    </row>
    <row r="222" spans="1:9" ht="68.25" customHeight="1" x14ac:dyDescent="0.2">
      <c r="A222" s="12">
        <v>26</v>
      </c>
      <c r="B222" s="4" t="s">
        <v>1298</v>
      </c>
      <c r="C222" s="6" t="s">
        <v>1283</v>
      </c>
      <c r="D222" s="67">
        <v>39080</v>
      </c>
      <c r="E222" s="10" t="s">
        <v>320</v>
      </c>
      <c r="F222" s="57" t="s">
        <v>34</v>
      </c>
      <c r="G222" s="10"/>
      <c r="I222" s="58" t="s">
        <v>1285</v>
      </c>
    </row>
    <row r="223" spans="1:9" ht="51.75" customHeight="1" x14ac:dyDescent="0.2">
      <c r="A223" s="12">
        <v>27</v>
      </c>
      <c r="B223" s="4" t="s">
        <v>1299</v>
      </c>
      <c r="C223" s="6" t="s">
        <v>1284</v>
      </c>
      <c r="D223" s="67">
        <v>23763</v>
      </c>
      <c r="E223" s="10" t="s">
        <v>320</v>
      </c>
      <c r="F223" s="57" t="s">
        <v>34</v>
      </c>
      <c r="G223" s="10"/>
      <c r="I223" s="58" t="s">
        <v>1286</v>
      </c>
    </row>
    <row r="224" spans="1:9" ht="73.5" customHeight="1" x14ac:dyDescent="0.2">
      <c r="A224" s="12">
        <v>28</v>
      </c>
      <c r="B224" s="4" t="s">
        <v>1300</v>
      </c>
      <c r="C224" s="6" t="s">
        <v>1301</v>
      </c>
      <c r="D224" s="5">
        <v>4160</v>
      </c>
      <c r="E224" s="10" t="s">
        <v>320</v>
      </c>
      <c r="F224" s="57" t="s">
        <v>35</v>
      </c>
      <c r="G224" s="10"/>
      <c r="I224" s="58" t="s">
        <v>1336</v>
      </c>
    </row>
    <row r="225" spans="1:9" ht="51.75" customHeight="1" x14ac:dyDescent="0.2">
      <c r="A225" s="12">
        <v>1</v>
      </c>
      <c r="B225" s="23" t="s">
        <v>1278</v>
      </c>
      <c r="C225" s="72" t="s">
        <v>1338</v>
      </c>
      <c r="D225" s="73">
        <v>16229.8</v>
      </c>
      <c r="E225" s="23" t="s">
        <v>1337</v>
      </c>
      <c r="F225" s="53" t="s">
        <v>5</v>
      </c>
      <c r="G225" s="23" t="s">
        <v>1340</v>
      </c>
      <c r="I225" s="16"/>
    </row>
    <row r="226" spans="1:9" ht="51.75" customHeight="1" x14ac:dyDescent="0.2">
      <c r="A226" s="12">
        <v>2</v>
      </c>
      <c r="B226" s="23" t="s">
        <v>1342</v>
      </c>
      <c r="C226" s="60" t="s">
        <v>1345</v>
      </c>
      <c r="D226" s="23">
        <v>9104</v>
      </c>
      <c r="E226" s="23" t="s">
        <v>1231</v>
      </c>
      <c r="F226" s="53" t="s">
        <v>34</v>
      </c>
      <c r="G226" s="23" t="s">
        <v>1344</v>
      </c>
      <c r="I226" s="16"/>
    </row>
    <row r="227" spans="1:9" ht="51.75" customHeight="1" x14ac:dyDescent="0.2">
      <c r="A227" s="12">
        <v>3</v>
      </c>
      <c r="B227" s="23" t="s">
        <v>1343</v>
      </c>
      <c r="C227" s="60" t="s">
        <v>1346</v>
      </c>
      <c r="D227" s="23">
        <v>3315</v>
      </c>
      <c r="E227" s="23" t="s">
        <v>1231</v>
      </c>
      <c r="F227" s="53" t="s">
        <v>19</v>
      </c>
      <c r="G227" s="23" t="s">
        <v>1344</v>
      </c>
      <c r="I227" s="16"/>
    </row>
    <row r="228" spans="1:9" ht="74.25" customHeight="1" x14ac:dyDescent="0.2">
      <c r="A228" s="12">
        <v>4</v>
      </c>
      <c r="B228" s="23" t="s">
        <v>1287</v>
      </c>
      <c r="C228" s="72" t="s">
        <v>1339</v>
      </c>
      <c r="D228" s="73">
        <v>264616</v>
      </c>
      <c r="E228" s="23" t="s">
        <v>1134</v>
      </c>
      <c r="F228" s="53" t="s">
        <v>34</v>
      </c>
      <c r="G228" s="23" t="s">
        <v>1341</v>
      </c>
      <c r="I228" s="16"/>
    </row>
    <row r="229" spans="1:9" ht="51.75" customHeight="1" x14ac:dyDescent="0.2">
      <c r="A229" s="12">
        <v>1</v>
      </c>
      <c r="B229" s="4" t="s">
        <v>1366</v>
      </c>
      <c r="C229" s="57" t="s">
        <v>52</v>
      </c>
      <c r="D229" s="5">
        <v>14094</v>
      </c>
      <c r="E229" s="10" t="s">
        <v>320</v>
      </c>
      <c r="F229" s="57" t="s">
        <v>56</v>
      </c>
      <c r="G229" s="10"/>
      <c r="I229" s="58" t="s">
        <v>1406</v>
      </c>
    </row>
    <row r="230" spans="1:9" ht="51.75" customHeight="1" x14ac:dyDescent="0.2">
      <c r="A230" s="12">
        <v>2</v>
      </c>
      <c r="B230" s="4" t="s">
        <v>1366</v>
      </c>
      <c r="C230" s="57" t="s">
        <v>1376</v>
      </c>
      <c r="D230" s="5">
        <v>7063</v>
      </c>
      <c r="E230" s="10" t="s">
        <v>320</v>
      </c>
      <c r="F230" s="57" t="s">
        <v>11</v>
      </c>
      <c r="G230" s="10"/>
      <c r="I230" s="58" t="s">
        <v>1407</v>
      </c>
    </row>
    <row r="231" spans="1:9" ht="51.75" customHeight="1" x14ac:dyDescent="0.2">
      <c r="A231" s="12">
        <v>3</v>
      </c>
      <c r="B231" s="4" t="s">
        <v>1366</v>
      </c>
      <c r="C231" s="57" t="s">
        <v>52</v>
      </c>
      <c r="D231" s="5">
        <v>2348</v>
      </c>
      <c r="E231" s="10" t="s">
        <v>320</v>
      </c>
      <c r="F231" s="57" t="s">
        <v>56</v>
      </c>
      <c r="G231" s="10"/>
      <c r="I231" s="58" t="s">
        <v>1406</v>
      </c>
    </row>
    <row r="232" spans="1:9" ht="51.75" customHeight="1" x14ac:dyDescent="0.2">
      <c r="A232" s="12">
        <v>4</v>
      </c>
      <c r="B232" s="4" t="s">
        <v>1366</v>
      </c>
      <c r="C232" s="57" t="s">
        <v>52</v>
      </c>
      <c r="D232" s="5">
        <v>2082</v>
      </c>
      <c r="E232" s="10" t="s">
        <v>320</v>
      </c>
      <c r="F232" s="57" t="s">
        <v>56</v>
      </c>
      <c r="G232" s="10"/>
      <c r="I232" s="58" t="s">
        <v>1406</v>
      </c>
    </row>
    <row r="233" spans="1:9" ht="51.75" customHeight="1" x14ac:dyDescent="0.2">
      <c r="A233" s="12">
        <v>5</v>
      </c>
      <c r="B233" s="4" t="s">
        <v>1367</v>
      </c>
      <c r="C233" s="57" t="s">
        <v>1377</v>
      </c>
      <c r="D233" s="5">
        <v>3450</v>
      </c>
      <c r="E233" s="10" t="s">
        <v>320</v>
      </c>
      <c r="F233" s="57" t="s">
        <v>14</v>
      </c>
      <c r="G233" s="10"/>
      <c r="I233" s="58" t="s">
        <v>1408</v>
      </c>
    </row>
    <row r="234" spans="1:9" ht="51.75" customHeight="1" x14ac:dyDescent="0.2">
      <c r="A234" s="12">
        <v>6</v>
      </c>
      <c r="B234" s="4" t="s">
        <v>1368</v>
      </c>
      <c r="C234" s="7" t="s">
        <v>1379</v>
      </c>
      <c r="D234" s="5">
        <v>3835</v>
      </c>
      <c r="E234" s="10" t="s">
        <v>320</v>
      </c>
      <c r="F234" s="57" t="s">
        <v>30</v>
      </c>
      <c r="G234" s="10"/>
      <c r="I234" s="58" t="s">
        <v>1409</v>
      </c>
    </row>
    <row r="235" spans="1:9" ht="51.75" customHeight="1" x14ac:dyDescent="0.2">
      <c r="A235" s="12">
        <v>7</v>
      </c>
      <c r="B235" s="4" t="s">
        <v>1368</v>
      </c>
      <c r="C235" s="57" t="s">
        <v>1380</v>
      </c>
      <c r="D235" s="5">
        <v>2801</v>
      </c>
      <c r="E235" s="10" t="s">
        <v>320</v>
      </c>
      <c r="F235" s="57" t="s">
        <v>56</v>
      </c>
      <c r="G235" s="10"/>
      <c r="I235" s="58" t="s">
        <v>1410</v>
      </c>
    </row>
    <row r="236" spans="1:9" ht="69.75" customHeight="1" x14ac:dyDescent="0.2">
      <c r="A236" s="12">
        <v>8</v>
      </c>
      <c r="B236" s="65" t="s">
        <v>1347</v>
      </c>
      <c r="C236" s="68" t="s">
        <v>1348</v>
      </c>
      <c r="D236" s="67">
        <f>29803</f>
        <v>29803</v>
      </c>
      <c r="E236" s="10" t="s">
        <v>320</v>
      </c>
      <c r="F236" s="88" t="s">
        <v>5</v>
      </c>
      <c r="G236" s="16"/>
      <c r="I236" s="101" t="s">
        <v>1349</v>
      </c>
    </row>
    <row r="237" spans="1:9" ht="51.75" customHeight="1" x14ac:dyDescent="0.2">
      <c r="A237" s="12">
        <v>9</v>
      </c>
      <c r="B237" s="4" t="s">
        <v>1369</v>
      </c>
      <c r="C237" s="7" t="s">
        <v>1378</v>
      </c>
      <c r="D237" s="5">
        <v>5916</v>
      </c>
      <c r="E237" s="10" t="s">
        <v>320</v>
      </c>
      <c r="F237" s="57" t="s">
        <v>5</v>
      </c>
      <c r="G237" s="10"/>
      <c r="I237" s="58" t="s">
        <v>1411</v>
      </c>
    </row>
    <row r="238" spans="1:9" ht="51.75" customHeight="1" x14ac:dyDescent="0.2">
      <c r="A238" s="12">
        <v>10</v>
      </c>
      <c r="B238" s="4" t="s">
        <v>1369</v>
      </c>
      <c r="C238" s="7" t="s">
        <v>1388</v>
      </c>
      <c r="D238" s="5">
        <v>4916</v>
      </c>
      <c r="E238" s="10" t="s">
        <v>320</v>
      </c>
      <c r="F238" s="57" t="s">
        <v>14</v>
      </c>
      <c r="G238" s="10"/>
      <c r="I238" s="58" t="s">
        <v>1412</v>
      </c>
    </row>
    <row r="239" spans="1:9" ht="51.75" customHeight="1" x14ac:dyDescent="0.2">
      <c r="A239" s="12">
        <v>11</v>
      </c>
      <c r="B239" s="4" t="s">
        <v>1370</v>
      </c>
      <c r="C239" s="7" t="s">
        <v>1389</v>
      </c>
      <c r="D239" s="5">
        <v>1927</v>
      </c>
      <c r="E239" s="10" t="s">
        <v>320</v>
      </c>
      <c r="F239" s="57" t="s">
        <v>32</v>
      </c>
      <c r="G239" s="10"/>
      <c r="I239" s="58" t="s">
        <v>1413</v>
      </c>
    </row>
    <row r="240" spans="1:9" ht="51.75" customHeight="1" x14ac:dyDescent="0.2">
      <c r="A240" s="12">
        <v>12</v>
      </c>
      <c r="B240" s="4" t="s">
        <v>1370</v>
      </c>
      <c r="C240" s="7" t="s">
        <v>1390</v>
      </c>
      <c r="D240" s="5">
        <v>3403</v>
      </c>
      <c r="E240" s="10" t="s">
        <v>320</v>
      </c>
      <c r="F240" s="57" t="s">
        <v>47</v>
      </c>
      <c r="G240" s="10"/>
      <c r="I240" s="58" t="s">
        <v>1414</v>
      </c>
    </row>
    <row r="241" spans="1:9" ht="51.75" customHeight="1" x14ac:dyDescent="0.2">
      <c r="A241" s="12">
        <v>13</v>
      </c>
      <c r="B241" s="4" t="s">
        <v>1371</v>
      </c>
      <c r="C241" s="7" t="s">
        <v>1391</v>
      </c>
      <c r="D241" s="5">
        <v>14160</v>
      </c>
      <c r="E241" s="10" t="s">
        <v>320</v>
      </c>
      <c r="F241" s="57" t="s">
        <v>83</v>
      </c>
      <c r="G241" s="10"/>
      <c r="I241" s="58" t="s">
        <v>1415</v>
      </c>
    </row>
    <row r="242" spans="1:9" ht="51.75" customHeight="1" x14ac:dyDescent="0.2">
      <c r="A242" s="12">
        <v>14</v>
      </c>
      <c r="B242" s="4" t="s">
        <v>1372</v>
      </c>
      <c r="C242" s="7" t="s">
        <v>1392</v>
      </c>
      <c r="D242" s="5">
        <v>10274</v>
      </c>
      <c r="E242" s="10" t="s">
        <v>320</v>
      </c>
      <c r="F242" s="57" t="s">
        <v>5</v>
      </c>
      <c r="G242" s="10"/>
      <c r="I242" s="58" t="s">
        <v>1416</v>
      </c>
    </row>
    <row r="243" spans="1:9" ht="51.75" customHeight="1" x14ac:dyDescent="0.2">
      <c r="A243" s="12">
        <v>15</v>
      </c>
      <c r="B243" s="4" t="s">
        <v>1373</v>
      </c>
      <c r="C243" s="7" t="s">
        <v>1393</v>
      </c>
      <c r="D243" s="5">
        <v>2291</v>
      </c>
      <c r="E243" s="10" t="s">
        <v>320</v>
      </c>
      <c r="F243" s="57" t="s">
        <v>18</v>
      </c>
      <c r="G243" s="10"/>
      <c r="I243" s="58" t="s">
        <v>1417</v>
      </c>
    </row>
    <row r="244" spans="1:9" ht="51.75" customHeight="1" x14ac:dyDescent="0.2">
      <c r="A244" s="12">
        <v>16</v>
      </c>
      <c r="B244" s="4" t="s">
        <v>1374</v>
      </c>
      <c r="C244" s="7" t="s">
        <v>1394</v>
      </c>
      <c r="D244" s="5">
        <v>3769</v>
      </c>
      <c r="E244" s="10" t="s">
        <v>320</v>
      </c>
      <c r="F244" s="57" t="s">
        <v>25</v>
      </c>
      <c r="G244" s="10"/>
      <c r="I244" s="58" t="s">
        <v>1418</v>
      </c>
    </row>
    <row r="245" spans="1:9" ht="51.75" customHeight="1" x14ac:dyDescent="0.2">
      <c r="A245" s="12">
        <v>17</v>
      </c>
      <c r="B245" s="4" t="s">
        <v>1375</v>
      </c>
      <c r="C245" s="66" t="s">
        <v>1397</v>
      </c>
      <c r="D245" s="67">
        <v>2747</v>
      </c>
      <c r="E245" s="10" t="s">
        <v>320</v>
      </c>
      <c r="F245" s="57" t="s">
        <v>292</v>
      </c>
      <c r="G245" s="10"/>
      <c r="I245" s="58" t="s">
        <v>1419</v>
      </c>
    </row>
    <row r="246" spans="1:9" ht="51.75" customHeight="1" x14ac:dyDescent="0.2">
      <c r="A246" s="12">
        <v>18</v>
      </c>
      <c r="B246" s="4" t="s">
        <v>1395</v>
      </c>
      <c r="C246" s="7" t="s">
        <v>1396</v>
      </c>
      <c r="D246" s="5">
        <v>11300</v>
      </c>
      <c r="E246" s="10" t="s">
        <v>320</v>
      </c>
      <c r="F246" s="57" t="s">
        <v>59</v>
      </c>
      <c r="G246" s="10"/>
      <c r="I246" s="58" t="s">
        <v>1420</v>
      </c>
    </row>
    <row r="247" spans="1:9" ht="51.75" customHeight="1" x14ac:dyDescent="0.2">
      <c r="A247" s="63">
        <v>1</v>
      </c>
      <c r="B247" s="23" t="s">
        <v>1398</v>
      </c>
      <c r="C247" s="72" t="s">
        <v>1133</v>
      </c>
      <c r="D247" s="73">
        <v>12501</v>
      </c>
      <c r="E247" s="23" t="s">
        <v>1132</v>
      </c>
      <c r="F247" s="53" t="s">
        <v>279</v>
      </c>
      <c r="G247" s="23" t="s">
        <v>1387</v>
      </c>
      <c r="I247" s="16"/>
    </row>
    <row r="248" spans="1:9" ht="51.75" customHeight="1" x14ac:dyDescent="0.2">
      <c r="A248" s="63">
        <v>2</v>
      </c>
      <c r="B248" s="23" t="s">
        <v>1297</v>
      </c>
      <c r="C248" s="72" t="s">
        <v>1382</v>
      </c>
      <c r="D248" s="73">
        <v>14250</v>
      </c>
      <c r="E248" s="23" t="s">
        <v>1129</v>
      </c>
      <c r="F248" s="53" t="s">
        <v>36</v>
      </c>
      <c r="G248" s="23" t="s">
        <v>1381</v>
      </c>
      <c r="I248" s="40" t="s">
        <v>1385</v>
      </c>
    </row>
    <row r="249" spans="1:9" ht="51.75" customHeight="1" x14ac:dyDescent="0.2">
      <c r="A249" s="63">
        <v>3</v>
      </c>
      <c r="B249" s="23" t="s">
        <v>1297</v>
      </c>
      <c r="C249" s="72" t="s">
        <v>1384</v>
      </c>
      <c r="D249" s="73">
        <v>6500</v>
      </c>
      <c r="E249" s="23" t="s">
        <v>1129</v>
      </c>
      <c r="F249" s="53" t="s">
        <v>15</v>
      </c>
      <c r="G249" s="23" t="s">
        <v>1383</v>
      </c>
      <c r="I249" s="40" t="s">
        <v>1386</v>
      </c>
    </row>
    <row r="250" spans="1:9" ht="51.75" customHeight="1" x14ac:dyDescent="0.2">
      <c r="A250" s="63">
        <v>4</v>
      </c>
      <c r="B250" s="23" t="s">
        <v>1370</v>
      </c>
      <c r="C250" s="72" t="s">
        <v>1399</v>
      </c>
      <c r="D250" s="73">
        <v>2830</v>
      </c>
      <c r="E250" s="23" t="s">
        <v>710</v>
      </c>
      <c r="F250" s="53" t="s">
        <v>42</v>
      </c>
      <c r="G250" s="10"/>
      <c r="I250" s="16"/>
    </row>
    <row r="251" spans="1:9" ht="51.75" customHeight="1" x14ac:dyDescent="0.2">
      <c r="A251" s="63">
        <v>5</v>
      </c>
      <c r="B251" s="23" t="s">
        <v>1400</v>
      </c>
      <c r="C251" s="72" t="s">
        <v>1405</v>
      </c>
      <c r="D251" s="108">
        <v>19991.5</v>
      </c>
      <c r="E251" s="23" t="s">
        <v>710</v>
      </c>
      <c r="F251" s="53" t="s">
        <v>284</v>
      </c>
      <c r="G251" s="23" t="s">
        <v>1401</v>
      </c>
      <c r="I251" s="16"/>
    </row>
    <row r="252" spans="1:9" ht="51.75" customHeight="1" x14ac:dyDescent="0.2">
      <c r="A252" s="63">
        <v>6</v>
      </c>
      <c r="B252" s="23" t="s">
        <v>1400</v>
      </c>
      <c r="C252" s="72" t="s">
        <v>1405</v>
      </c>
      <c r="D252" s="108">
        <v>19991.5</v>
      </c>
      <c r="E252" s="23" t="s">
        <v>710</v>
      </c>
      <c r="F252" s="53" t="s">
        <v>17</v>
      </c>
      <c r="G252" s="23" t="s">
        <v>1402</v>
      </c>
      <c r="I252" s="16"/>
    </row>
    <row r="253" spans="1:9" ht="51.75" customHeight="1" x14ac:dyDescent="0.2">
      <c r="A253" s="63">
        <v>7</v>
      </c>
      <c r="B253" s="23" t="s">
        <v>1400</v>
      </c>
      <c r="C253" s="72" t="s">
        <v>1405</v>
      </c>
      <c r="D253" s="108">
        <v>19991.5</v>
      </c>
      <c r="E253" s="23" t="s">
        <v>710</v>
      </c>
      <c r="F253" s="53" t="s">
        <v>30</v>
      </c>
      <c r="G253" s="23" t="s">
        <v>1403</v>
      </c>
      <c r="I253" s="16"/>
    </row>
    <row r="254" spans="1:9" ht="51.75" customHeight="1" x14ac:dyDescent="0.2">
      <c r="A254" s="63">
        <v>8</v>
      </c>
      <c r="B254" s="23" t="s">
        <v>1400</v>
      </c>
      <c r="C254" s="72" t="s">
        <v>1405</v>
      </c>
      <c r="D254" s="108">
        <v>19991.5</v>
      </c>
      <c r="E254" s="23" t="s">
        <v>710</v>
      </c>
      <c r="F254" s="53" t="s">
        <v>32</v>
      </c>
      <c r="G254" s="23" t="s">
        <v>1404</v>
      </c>
      <c r="I254" s="16"/>
    </row>
    <row r="255" spans="1:9" ht="51.75" customHeight="1" x14ac:dyDescent="0.2">
      <c r="A255" s="12">
        <v>1</v>
      </c>
      <c r="B255" s="4" t="s">
        <v>1428</v>
      </c>
      <c r="C255" s="6" t="s">
        <v>1432</v>
      </c>
      <c r="D255" s="5">
        <v>5145</v>
      </c>
      <c r="E255" s="10" t="s">
        <v>320</v>
      </c>
      <c r="F255" s="57" t="s">
        <v>21</v>
      </c>
      <c r="G255" s="10"/>
      <c r="I255" s="58" t="s">
        <v>1451</v>
      </c>
    </row>
    <row r="256" spans="1:9" ht="51.75" customHeight="1" x14ac:dyDescent="0.2">
      <c r="A256" s="12">
        <v>2</v>
      </c>
      <c r="B256" s="4" t="s">
        <v>1428</v>
      </c>
      <c r="C256" s="6" t="s">
        <v>1433</v>
      </c>
      <c r="D256" s="5">
        <v>3722</v>
      </c>
      <c r="E256" s="10" t="s">
        <v>320</v>
      </c>
      <c r="F256" s="57" t="s">
        <v>310</v>
      </c>
      <c r="G256" s="10"/>
      <c r="I256" s="58" t="s">
        <v>1452</v>
      </c>
    </row>
    <row r="257" spans="1:9" ht="51.75" customHeight="1" x14ac:dyDescent="0.2">
      <c r="A257" s="12">
        <v>3</v>
      </c>
      <c r="B257" s="4" t="s">
        <v>1428</v>
      </c>
      <c r="C257" s="6" t="s">
        <v>1434</v>
      </c>
      <c r="D257" s="5">
        <v>7130</v>
      </c>
      <c r="E257" s="10" t="s">
        <v>320</v>
      </c>
      <c r="F257" s="57" t="s">
        <v>24</v>
      </c>
      <c r="G257" s="10"/>
      <c r="I257" s="58" t="s">
        <v>1453</v>
      </c>
    </row>
    <row r="258" spans="1:9" ht="51.75" customHeight="1" x14ac:dyDescent="0.2">
      <c r="A258" s="12">
        <v>4</v>
      </c>
      <c r="B258" s="4" t="s">
        <v>1428</v>
      </c>
      <c r="C258" s="6" t="s">
        <v>1435</v>
      </c>
      <c r="D258" s="5">
        <v>14944</v>
      </c>
      <c r="E258" s="10" t="s">
        <v>320</v>
      </c>
      <c r="F258" s="57" t="s">
        <v>18</v>
      </c>
      <c r="G258" s="10"/>
      <c r="I258" s="58" t="s">
        <v>1454</v>
      </c>
    </row>
    <row r="259" spans="1:9" ht="51.75" customHeight="1" x14ac:dyDescent="0.2">
      <c r="A259" s="12">
        <v>5</v>
      </c>
      <c r="B259" s="4" t="s">
        <v>1429</v>
      </c>
      <c r="C259" s="6" t="s">
        <v>1436</v>
      </c>
      <c r="D259" s="5">
        <v>7628</v>
      </c>
      <c r="E259" s="10" t="s">
        <v>320</v>
      </c>
      <c r="F259" s="57" t="s">
        <v>8</v>
      </c>
      <c r="G259" s="10"/>
      <c r="I259" s="58" t="s">
        <v>1455</v>
      </c>
    </row>
    <row r="260" spans="1:9" ht="51.75" customHeight="1" x14ac:dyDescent="0.2">
      <c r="A260" s="12">
        <v>6</v>
      </c>
      <c r="B260" s="4" t="s">
        <v>1429</v>
      </c>
      <c r="C260" s="6" t="s">
        <v>1437</v>
      </c>
      <c r="D260" s="5">
        <v>24923</v>
      </c>
      <c r="E260" s="10" t="s">
        <v>320</v>
      </c>
      <c r="F260" s="57" t="s">
        <v>56</v>
      </c>
      <c r="G260" s="10"/>
      <c r="I260" s="62" t="s">
        <v>1456</v>
      </c>
    </row>
    <row r="261" spans="1:9" ht="51.75" customHeight="1" x14ac:dyDescent="0.2">
      <c r="A261" s="12">
        <v>7</v>
      </c>
      <c r="B261" s="4" t="s">
        <v>1430</v>
      </c>
      <c r="C261" s="6" t="s">
        <v>1438</v>
      </c>
      <c r="D261" s="5">
        <v>2148</v>
      </c>
      <c r="E261" s="10" t="s">
        <v>320</v>
      </c>
      <c r="F261" s="57" t="s">
        <v>5</v>
      </c>
      <c r="G261" s="10"/>
      <c r="I261" s="62" t="s">
        <v>1457</v>
      </c>
    </row>
    <row r="262" spans="1:9" ht="51.75" customHeight="1" x14ac:dyDescent="0.2">
      <c r="A262" s="12">
        <v>8</v>
      </c>
      <c r="B262" s="4" t="s">
        <v>1431</v>
      </c>
      <c r="C262" s="7" t="s">
        <v>1439</v>
      </c>
      <c r="D262" s="5">
        <v>6935</v>
      </c>
      <c r="E262" s="10" t="s">
        <v>320</v>
      </c>
      <c r="F262" s="57" t="s">
        <v>279</v>
      </c>
      <c r="G262" s="10"/>
      <c r="I262" s="62" t="s">
        <v>1458</v>
      </c>
    </row>
    <row r="263" spans="1:9" ht="51.75" customHeight="1" x14ac:dyDescent="0.2">
      <c r="A263" s="12">
        <v>9</v>
      </c>
      <c r="B263" s="4" t="s">
        <v>1431</v>
      </c>
      <c r="C263" s="7" t="s">
        <v>1440</v>
      </c>
      <c r="D263" s="5">
        <v>7366</v>
      </c>
      <c r="E263" s="10" t="s">
        <v>320</v>
      </c>
      <c r="F263" s="57" t="s">
        <v>14</v>
      </c>
      <c r="G263" s="10"/>
      <c r="I263" s="58" t="s">
        <v>1459</v>
      </c>
    </row>
    <row r="264" spans="1:9" ht="51.75" customHeight="1" x14ac:dyDescent="0.2">
      <c r="A264" s="12">
        <v>10</v>
      </c>
      <c r="B264" s="4" t="s">
        <v>1431</v>
      </c>
      <c r="C264" s="7" t="s">
        <v>1450</v>
      </c>
      <c r="D264" s="5">
        <v>1496</v>
      </c>
      <c r="E264" s="10" t="s">
        <v>320</v>
      </c>
      <c r="F264" s="57" t="s">
        <v>71</v>
      </c>
      <c r="G264" s="10"/>
      <c r="I264" s="58" t="s">
        <v>1460</v>
      </c>
    </row>
    <row r="265" spans="1:9" ht="51.75" customHeight="1" x14ac:dyDescent="0.2">
      <c r="A265" s="12">
        <v>11</v>
      </c>
      <c r="B265" s="4" t="s">
        <v>1441</v>
      </c>
      <c r="C265" s="7" t="s">
        <v>1447</v>
      </c>
      <c r="D265" s="5">
        <v>2015</v>
      </c>
      <c r="E265" s="10" t="s">
        <v>320</v>
      </c>
      <c r="F265" s="57" t="s">
        <v>5</v>
      </c>
      <c r="G265" s="10"/>
      <c r="I265" s="58" t="s">
        <v>1461</v>
      </c>
    </row>
    <row r="266" spans="1:9" ht="51.75" customHeight="1" x14ac:dyDescent="0.2">
      <c r="A266" s="12">
        <v>12</v>
      </c>
      <c r="B266" s="4" t="s">
        <v>1442</v>
      </c>
      <c r="C266" s="7" t="s">
        <v>1448</v>
      </c>
      <c r="D266" s="5">
        <v>9073</v>
      </c>
      <c r="E266" s="10" t="s">
        <v>320</v>
      </c>
      <c r="F266" s="57" t="s">
        <v>5</v>
      </c>
      <c r="G266" s="10"/>
      <c r="I266" s="58" t="s">
        <v>1462</v>
      </c>
    </row>
    <row r="267" spans="1:9" ht="51.75" customHeight="1" x14ac:dyDescent="0.2">
      <c r="A267" s="12">
        <v>13</v>
      </c>
      <c r="B267" s="4" t="s">
        <v>1443</v>
      </c>
      <c r="C267" s="7" t="s">
        <v>1449</v>
      </c>
      <c r="D267" s="5">
        <v>13170</v>
      </c>
      <c r="E267" s="10" t="s">
        <v>320</v>
      </c>
      <c r="F267" s="57" t="s">
        <v>7</v>
      </c>
      <c r="G267" s="10"/>
      <c r="I267" s="58" t="s">
        <v>1463</v>
      </c>
    </row>
    <row r="268" spans="1:9" ht="51.75" customHeight="1" x14ac:dyDescent="0.2">
      <c r="A268" s="12">
        <v>14</v>
      </c>
      <c r="B268" s="4" t="s">
        <v>1466</v>
      </c>
      <c r="C268" s="6" t="s">
        <v>1464</v>
      </c>
      <c r="D268" s="5">
        <v>12187</v>
      </c>
      <c r="E268" s="10" t="s">
        <v>320</v>
      </c>
      <c r="F268" s="57" t="s">
        <v>310</v>
      </c>
      <c r="G268" s="10"/>
      <c r="I268" s="58" t="s">
        <v>1465</v>
      </c>
    </row>
    <row r="269" spans="1:9" ht="78" customHeight="1" x14ac:dyDescent="0.2">
      <c r="A269" s="63">
        <v>1</v>
      </c>
      <c r="B269" s="23" t="s">
        <v>1424</v>
      </c>
      <c r="C269" s="72" t="s">
        <v>1425</v>
      </c>
      <c r="D269" s="73">
        <v>202800</v>
      </c>
      <c r="E269" s="23" t="s">
        <v>318</v>
      </c>
      <c r="F269" s="53" t="s">
        <v>48</v>
      </c>
      <c r="G269" s="23" t="s">
        <v>1422</v>
      </c>
      <c r="I269" s="40" t="str">
        <f t="shared" ref="I269:I270" si="1">C269&amp;" МЖД по адресу: г. Калуга,  "&amp;F269</f>
        <v>Ремонт  межпанельных швов (189 м) на фасаде МКД МЖД по адресу: г. Калуга,  ул. М. Жукова, д. 11, к.1</v>
      </c>
    </row>
    <row r="270" spans="1:9" ht="51.75" customHeight="1" x14ac:dyDescent="0.2">
      <c r="A270" s="63">
        <v>2</v>
      </c>
      <c r="B270" s="23" t="s">
        <v>1427</v>
      </c>
      <c r="C270" s="60" t="s">
        <v>1426</v>
      </c>
      <c r="D270" s="73">
        <v>20660.490000000002</v>
      </c>
      <c r="E270" s="23" t="s">
        <v>1128</v>
      </c>
      <c r="F270" s="53" t="s">
        <v>284</v>
      </c>
      <c r="G270" s="23" t="s">
        <v>1423</v>
      </c>
      <c r="I270" s="40" t="str">
        <f t="shared" si="1"/>
        <v>Ремонт порога с устройством перил в подъезде №2 МЖД по адресу: г. Калуга,  ул. М. Горького, д. 8</v>
      </c>
    </row>
    <row r="271" spans="1:9" ht="51.75" customHeight="1" x14ac:dyDescent="0.2">
      <c r="A271" s="63">
        <v>3</v>
      </c>
      <c r="B271" s="23" t="s">
        <v>1444</v>
      </c>
      <c r="C271" s="60" t="s">
        <v>1445</v>
      </c>
      <c r="D271" s="73">
        <v>8000</v>
      </c>
      <c r="E271" s="23" t="s">
        <v>1446</v>
      </c>
      <c r="F271" s="53" t="s">
        <v>310</v>
      </c>
      <c r="G271" s="23"/>
      <c r="I271" s="40"/>
    </row>
    <row r="272" spans="1:9" ht="51.75" customHeight="1" x14ac:dyDescent="0.2">
      <c r="A272" s="12">
        <v>1</v>
      </c>
      <c r="B272" s="4" t="s">
        <v>1469</v>
      </c>
      <c r="C272" s="6" t="s">
        <v>1448</v>
      </c>
      <c r="D272" s="5">
        <v>25912</v>
      </c>
      <c r="E272" s="10" t="s">
        <v>320</v>
      </c>
      <c r="F272" s="57" t="s">
        <v>5</v>
      </c>
      <c r="G272" s="10"/>
      <c r="I272" s="58" t="s">
        <v>1462</v>
      </c>
    </row>
    <row r="273" spans="1:9" ht="51.75" customHeight="1" x14ac:dyDescent="0.2">
      <c r="A273" s="12">
        <v>2</v>
      </c>
      <c r="B273" s="4" t="s">
        <v>1470</v>
      </c>
      <c r="C273" s="7" t="s">
        <v>1471</v>
      </c>
      <c r="D273" s="5">
        <v>2809</v>
      </c>
      <c r="E273" s="10" t="s">
        <v>320</v>
      </c>
      <c r="F273" s="57" t="s">
        <v>32</v>
      </c>
      <c r="G273" s="10"/>
      <c r="I273" s="58" t="s">
        <v>1474</v>
      </c>
    </row>
    <row r="274" spans="1:9" ht="51.75" customHeight="1" x14ac:dyDescent="0.2">
      <c r="A274" s="12">
        <v>3</v>
      </c>
      <c r="B274" s="4" t="s">
        <v>1470</v>
      </c>
      <c r="C274" s="7" t="s">
        <v>1472</v>
      </c>
      <c r="D274" s="5">
        <v>15609</v>
      </c>
      <c r="E274" s="10" t="s">
        <v>320</v>
      </c>
      <c r="F274" s="57" t="s">
        <v>8</v>
      </c>
      <c r="G274" s="10"/>
      <c r="I274" s="58" t="s">
        <v>1475</v>
      </c>
    </row>
    <row r="275" spans="1:9" ht="51.75" customHeight="1" x14ac:dyDescent="0.2">
      <c r="A275" s="12">
        <v>4</v>
      </c>
      <c r="B275" s="4" t="s">
        <v>1470</v>
      </c>
      <c r="C275" s="7" t="s">
        <v>1473</v>
      </c>
      <c r="D275" s="5">
        <v>7157</v>
      </c>
      <c r="E275" s="10" t="s">
        <v>320</v>
      </c>
      <c r="F275" s="57" t="s">
        <v>11</v>
      </c>
      <c r="G275" s="10"/>
      <c r="I275" s="58" t="s">
        <v>1476</v>
      </c>
    </row>
    <row r="276" spans="1:9" ht="51.75" customHeight="1" x14ac:dyDescent="0.2">
      <c r="A276" s="12">
        <v>5</v>
      </c>
      <c r="B276" s="4" t="s">
        <v>1477</v>
      </c>
      <c r="C276" s="7" t="s">
        <v>1479</v>
      </c>
      <c r="D276" s="5">
        <v>8257</v>
      </c>
      <c r="E276" s="10" t="s">
        <v>320</v>
      </c>
      <c r="F276" s="57" t="s">
        <v>5</v>
      </c>
      <c r="G276" s="10"/>
      <c r="I276" s="58" t="s">
        <v>1482</v>
      </c>
    </row>
    <row r="277" spans="1:9" ht="51.75" customHeight="1" x14ac:dyDescent="0.2">
      <c r="A277" s="12">
        <v>6</v>
      </c>
      <c r="B277" s="4" t="s">
        <v>1478</v>
      </c>
      <c r="C277" s="7" t="s">
        <v>1480</v>
      </c>
      <c r="D277" s="5">
        <v>4437</v>
      </c>
      <c r="E277" s="10" t="s">
        <v>320</v>
      </c>
      <c r="F277" s="57" t="s">
        <v>5</v>
      </c>
      <c r="G277" s="10"/>
      <c r="I277" s="58" t="s">
        <v>1483</v>
      </c>
    </row>
    <row r="278" spans="1:9" ht="51.75" customHeight="1" x14ac:dyDescent="0.2">
      <c r="A278" s="12">
        <v>7</v>
      </c>
      <c r="B278" s="4" t="s">
        <v>1478</v>
      </c>
      <c r="C278" s="7" t="s">
        <v>1481</v>
      </c>
      <c r="D278" s="5">
        <v>2171</v>
      </c>
      <c r="E278" s="10" t="s">
        <v>320</v>
      </c>
      <c r="F278" s="57" t="s">
        <v>34</v>
      </c>
      <c r="G278" s="10"/>
      <c r="I278" s="58" t="s">
        <v>1484</v>
      </c>
    </row>
    <row r="279" spans="1:9" ht="51.75" customHeight="1" x14ac:dyDescent="0.2">
      <c r="A279" s="12">
        <v>8</v>
      </c>
      <c r="B279" s="4" t="s">
        <v>1485</v>
      </c>
      <c r="C279" s="7" t="s">
        <v>1489</v>
      </c>
      <c r="D279" s="5">
        <v>10339</v>
      </c>
      <c r="E279" s="10" t="s">
        <v>320</v>
      </c>
      <c r="F279" s="57" t="s">
        <v>5</v>
      </c>
      <c r="G279" s="10"/>
      <c r="I279" s="62" t="s">
        <v>1495</v>
      </c>
    </row>
    <row r="280" spans="1:9" ht="51.75" customHeight="1" x14ac:dyDescent="0.2">
      <c r="A280" s="12">
        <v>9</v>
      </c>
      <c r="B280" s="4" t="s">
        <v>1486</v>
      </c>
      <c r="C280" s="6" t="s">
        <v>1490</v>
      </c>
      <c r="D280" s="5">
        <v>7504</v>
      </c>
      <c r="E280" s="10" t="s">
        <v>320</v>
      </c>
      <c r="F280" s="57" t="s">
        <v>32</v>
      </c>
      <c r="G280" s="10"/>
      <c r="I280" s="62" t="s">
        <v>1496</v>
      </c>
    </row>
    <row r="281" spans="1:9" ht="51.75" customHeight="1" x14ac:dyDescent="0.2">
      <c r="A281" s="12">
        <v>10</v>
      </c>
      <c r="B281" s="4" t="s">
        <v>1487</v>
      </c>
      <c r="C281" s="6" t="s">
        <v>1491</v>
      </c>
      <c r="D281" s="5">
        <v>12942</v>
      </c>
      <c r="E281" s="10" t="s">
        <v>320</v>
      </c>
      <c r="F281" s="57" t="s">
        <v>5</v>
      </c>
      <c r="G281" s="10"/>
      <c r="I281" s="62" t="s">
        <v>1497</v>
      </c>
    </row>
    <row r="282" spans="1:9" ht="51.75" customHeight="1" x14ac:dyDescent="0.2">
      <c r="A282" s="12">
        <v>11</v>
      </c>
      <c r="B282" s="4" t="s">
        <v>1488</v>
      </c>
      <c r="C282" s="7" t="s">
        <v>1492</v>
      </c>
      <c r="D282" s="5">
        <v>2764</v>
      </c>
      <c r="E282" s="10" t="s">
        <v>320</v>
      </c>
      <c r="F282" s="57" t="s">
        <v>71</v>
      </c>
      <c r="G282" s="10"/>
      <c r="I282" s="58" t="s">
        <v>1498</v>
      </c>
    </row>
    <row r="283" spans="1:9" ht="51.75" customHeight="1" x14ac:dyDescent="0.2">
      <c r="A283" s="12">
        <v>12</v>
      </c>
      <c r="B283" s="4" t="s">
        <v>1493</v>
      </c>
      <c r="C283" s="7" t="s">
        <v>1494</v>
      </c>
      <c r="D283" s="5">
        <v>2746</v>
      </c>
      <c r="E283" s="10" t="s">
        <v>320</v>
      </c>
      <c r="F283" s="57" t="s">
        <v>23</v>
      </c>
      <c r="G283" s="10"/>
      <c r="I283" s="58" t="s">
        <v>1499</v>
      </c>
    </row>
    <row r="284" spans="1:9" ht="51.75" customHeight="1" x14ac:dyDescent="0.2">
      <c r="A284" s="12">
        <v>13</v>
      </c>
      <c r="B284" s="4" t="s">
        <v>1493</v>
      </c>
      <c r="C284" s="6" t="s">
        <v>1503</v>
      </c>
      <c r="D284" s="5">
        <v>15057</v>
      </c>
      <c r="E284" s="10" t="s">
        <v>320</v>
      </c>
      <c r="F284" s="57" t="s">
        <v>5</v>
      </c>
      <c r="G284" s="10"/>
      <c r="I284" s="58" t="s">
        <v>1512</v>
      </c>
    </row>
    <row r="285" spans="1:9" ht="51.75" customHeight="1" x14ac:dyDescent="0.2">
      <c r="A285" s="12">
        <v>14</v>
      </c>
      <c r="B285" s="4" t="s">
        <v>1500</v>
      </c>
      <c r="C285" s="6" t="s">
        <v>1504</v>
      </c>
      <c r="D285" s="5">
        <v>13012</v>
      </c>
      <c r="E285" s="10" t="s">
        <v>320</v>
      </c>
      <c r="F285" s="57" t="s">
        <v>30</v>
      </c>
      <c r="G285" s="10"/>
      <c r="I285" s="58" t="s">
        <v>1513</v>
      </c>
    </row>
    <row r="286" spans="1:9" ht="51.75" customHeight="1" x14ac:dyDescent="0.2">
      <c r="A286" s="12">
        <v>15</v>
      </c>
      <c r="B286" s="4" t="s">
        <v>1501</v>
      </c>
      <c r="C286" s="6" t="s">
        <v>1505</v>
      </c>
      <c r="D286" s="5">
        <v>11130</v>
      </c>
      <c r="E286" s="10" t="s">
        <v>320</v>
      </c>
      <c r="F286" s="57" t="s">
        <v>47</v>
      </c>
      <c r="G286" s="10"/>
      <c r="I286" s="58" t="s">
        <v>1514</v>
      </c>
    </row>
    <row r="287" spans="1:9" ht="51.75" customHeight="1" x14ac:dyDescent="0.2">
      <c r="A287" s="12">
        <v>16</v>
      </c>
      <c r="B287" s="4" t="s">
        <v>1502</v>
      </c>
      <c r="C287" s="6" t="s">
        <v>1506</v>
      </c>
      <c r="D287" s="5">
        <v>5436</v>
      </c>
      <c r="E287" s="10" t="s">
        <v>320</v>
      </c>
      <c r="F287" s="57" t="s">
        <v>71</v>
      </c>
      <c r="G287" s="10"/>
      <c r="I287" s="58" t="s">
        <v>1515</v>
      </c>
    </row>
    <row r="288" spans="1:9" ht="51.75" customHeight="1" x14ac:dyDescent="0.2">
      <c r="A288" s="12">
        <v>17</v>
      </c>
      <c r="B288" s="4" t="s">
        <v>1502</v>
      </c>
      <c r="C288" s="6" t="s">
        <v>1377</v>
      </c>
      <c r="D288" s="5">
        <v>3564</v>
      </c>
      <c r="E288" s="10" t="s">
        <v>320</v>
      </c>
      <c r="F288" s="57" t="s">
        <v>23</v>
      </c>
      <c r="G288" s="10"/>
      <c r="I288" s="58" t="s">
        <v>1516</v>
      </c>
    </row>
    <row r="289" spans="1:14" ht="51.75" customHeight="1" x14ac:dyDescent="0.2">
      <c r="A289" s="12">
        <v>18</v>
      </c>
      <c r="B289" s="4" t="s">
        <v>1502</v>
      </c>
      <c r="C289" s="6" t="s">
        <v>1511</v>
      </c>
      <c r="D289" s="5">
        <v>5554</v>
      </c>
      <c r="E289" s="10" t="s">
        <v>320</v>
      </c>
      <c r="F289" s="57" t="s">
        <v>8</v>
      </c>
      <c r="G289" s="10"/>
      <c r="I289" s="58" t="s">
        <v>1517</v>
      </c>
    </row>
    <row r="290" spans="1:14" ht="51.75" customHeight="1" x14ac:dyDescent="0.2">
      <c r="A290" s="12">
        <v>19</v>
      </c>
      <c r="B290" s="65" t="s">
        <v>1520</v>
      </c>
      <c r="C290" s="66" t="s">
        <v>1519</v>
      </c>
      <c r="D290" s="115">
        <v>4050</v>
      </c>
      <c r="E290" s="10" t="s">
        <v>320</v>
      </c>
      <c r="F290" s="57" t="s">
        <v>8</v>
      </c>
      <c r="G290" s="65">
        <v>83</v>
      </c>
      <c r="I290" s="80" t="s">
        <v>1522</v>
      </c>
      <c r="J290" s="222">
        <f>8*1500</f>
        <v>12000</v>
      </c>
      <c r="K290" s="222">
        <f>SUM(G290:G294)</f>
        <v>247.5</v>
      </c>
      <c r="L290" s="113">
        <f>M290*1500</f>
        <v>4050</v>
      </c>
      <c r="M290" s="112">
        <f>(8/247.5)*G290</f>
        <v>2.7</v>
      </c>
      <c r="N290" s="1">
        <f>G290*50</f>
        <v>4150</v>
      </c>
    </row>
    <row r="291" spans="1:14" ht="51.75" customHeight="1" x14ac:dyDescent="0.2">
      <c r="A291" s="12">
        <v>20</v>
      </c>
      <c r="B291" s="65" t="s">
        <v>1520</v>
      </c>
      <c r="C291" s="66" t="s">
        <v>1519</v>
      </c>
      <c r="D291" s="115">
        <v>4500</v>
      </c>
      <c r="E291" s="10" t="s">
        <v>320</v>
      </c>
      <c r="F291" s="57" t="s">
        <v>275</v>
      </c>
      <c r="G291" s="65">
        <f>(12.5+34.5)*2</f>
        <v>94</v>
      </c>
      <c r="I291" s="80" t="s">
        <v>1523</v>
      </c>
      <c r="J291" s="223"/>
      <c r="K291" s="223"/>
      <c r="L291" s="113">
        <f t="shared" ref="L291:L294" si="2">M291*1500</f>
        <v>4500</v>
      </c>
      <c r="M291" s="112">
        <f t="shared" ref="M291:M293" si="3">(8/247.5)*G291</f>
        <v>3</v>
      </c>
      <c r="N291" s="1">
        <f t="shared" ref="N291:N300" si="4">G291*50</f>
        <v>4700</v>
      </c>
    </row>
    <row r="292" spans="1:14" ht="51.75" customHeight="1" x14ac:dyDescent="0.2">
      <c r="A292" s="12">
        <v>21</v>
      </c>
      <c r="B292" s="65" t="s">
        <v>1520</v>
      </c>
      <c r="C292" s="66" t="s">
        <v>1519</v>
      </c>
      <c r="D292" s="115">
        <v>1650</v>
      </c>
      <c r="E292" s="10" t="s">
        <v>320</v>
      </c>
      <c r="F292" s="57" t="s">
        <v>46</v>
      </c>
      <c r="G292" s="65">
        <v>35</v>
      </c>
      <c r="I292" s="80" t="s">
        <v>1524</v>
      </c>
      <c r="J292" s="223"/>
      <c r="K292" s="223"/>
      <c r="L292" s="113">
        <f t="shared" si="2"/>
        <v>1650</v>
      </c>
      <c r="M292" s="112">
        <f t="shared" si="3"/>
        <v>1.1000000000000001</v>
      </c>
      <c r="N292" s="1">
        <f t="shared" si="4"/>
        <v>1750</v>
      </c>
    </row>
    <row r="293" spans="1:14" ht="51.75" customHeight="1" x14ac:dyDescent="0.2">
      <c r="A293" s="12">
        <v>22</v>
      </c>
      <c r="B293" s="65" t="s">
        <v>1520</v>
      </c>
      <c r="C293" s="66" t="s">
        <v>1519</v>
      </c>
      <c r="D293" s="115">
        <v>750</v>
      </c>
      <c r="E293" s="10" t="s">
        <v>320</v>
      </c>
      <c r="F293" s="57" t="s">
        <v>57</v>
      </c>
      <c r="G293" s="65">
        <v>15.5</v>
      </c>
      <c r="I293" s="80" t="s">
        <v>1525</v>
      </c>
      <c r="J293" s="223"/>
      <c r="K293" s="223"/>
      <c r="L293" s="113">
        <f t="shared" si="2"/>
        <v>750</v>
      </c>
      <c r="M293" s="112">
        <f t="shared" si="3"/>
        <v>0.5</v>
      </c>
      <c r="N293" s="1">
        <f t="shared" si="4"/>
        <v>775</v>
      </c>
    </row>
    <row r="294" spans="1:14" ht="51.75" customHeight="1" x14ac:dyDescent="0.2">
      <c r="A294" s="12">
        <v>23</v>
      </c>
      <c r="B294" s="65" t="s">
        <v>1520</v>
      </c>
      <c r="C294" s="66" t="s">
        <v>1519</v>
      </c>
      <c r="D294" s="115">
        <v>1050</v>
      </c>
      <c r="E294" s="10" t="s">
        <v>320</v>
      </c>
      <c r="F294" s="57" t="s">
        <v>24</v>
      </c>
      <c r="G294" s="65">
        <v>20</v>
      </c>
      <c r="I294" s="80" t="s">
        <v>1526</v>
      </c>
      <c r="J294" s="224"/>
      <c r="K294" s="224"/>
      <c r="L294" s="113">
        <f t="shared" si="2"/>
        <v>1050</v>
      </c>
      <c r="M294" s="112">
        <f>(8/247.5)*G294+0.1</f>
        <v>0.7</v>
      </c>
      <c r="N294" s="1">
        <f t="shared" si="4"/>
        <v>1000</v>
      </c>
    </row>
    <row r="295" spans="1:14" ht="51.75" customHeight="1" x14ac:dyDescent="0.2">
      <c r="A295" s="12">
        <v>24</v>
      </c>
      <c r="B295" s="65" t="s">
        <v>1521</v>
      </c>
      <c r="C295" s="68" t="s">
        <v>1519</v>
      </c>
      <c r="D295" s="115">
        <v>1500</v>
      </c>
      <c r="E295" s="10" t="s">
        <v>320</v>
      </c>
      <c r="F295" s="57" t="s">
        <v>8</v>
      </c>
      <c r="G295" s="65">
        <v>83</v>
      </c>
      <c r="I295" s="80" t="s">
        <v>1522</v>
      </c>
      <c r="J295" s="222">
        <f>3.5*1500</f>
        <v>5250</v>
      </c>
      <c r="K295" s="222">
        <f>SUM(G295:G300)</f>
        <v>304</v>
      </c>
      <c r="L295" s="113">
        <f>M295*1500</f>
        <v>1500</v>
      </c>
      <c r="M295" s="112">
        <f>(3.5/304)*G295</f>
        <v>1</v>
      </c>
      <c r="N295" s="1">
        <f t="shared" si="4"/>
        <v>4150</v>
      </c>
    </row>
    <row r="296" spans="1:14" ht="51.75" customHeight="1" x14ac:dyDescent="0.2">
      <c r="A296" s="12">
        <v>25</v>
      </c>
      <c r="B296" s="65" t="s">
        <v>1521</v>
      </c>
      <c r="C296" s="66" t="s">
        <v>1519</v>
      </c>
      <c r="D296" s="115">
        <v>900</v>
      </c>
      <c r="E296" s="10" t="s">
        <v>320</v>
      </c>
      <c r="F296" s="57" t="s">
        <v>85</v>
      </c>
      <c r="G296" s="65">
        <v>54.5</v>
      </c>
      <c r="I296" s="80" t="s">
        <v>1527</v>
      </c>
      <c r="J296" s="223"/>
      <c r="K296" s="223"/>
      <c r="L296" s="113">
        <f t="shared" ref="L296:L300" si="5">M296*1500</f>
        <v>900</v>
      </c>
      <c r="M296" s="112">
        <f t="shared" ref="M296:M300" si="6">(3.5/304)*G296</f>
        <v>0.6</v>
      </c>
      <c r="N296" s="1">
        <f t="shared" si="4"/>
        <v>2725</v>
      </c>
    </row>
    <row r="297" spans="1:14" ht="51.75" customHeight="1" x14ac:dyDescent="0.2">
      <c r="A297" s="12">
        <v>26</v>
      </c>
      <c r="B297" s="65" t="s">
        <v>1521</v>
      </c>
      <c r="C297" s="66" t="s">
        <v>1519</v>
      </c>
      <c r="D297" s="115">
        <v>300</v>
      </c>
      <c r="E297" s="10" t="s">
        <v>320</v>
      </c>
      <c r="F297" s="57" t="s">
        <v>57</v>
      </c>
      <c r="G297" s="65">
        <v>15.5</v>
      </c>
      <c r="I297" s="80" t="s">
        <v>1525</v>
      </c>
      <c r="J297" s="223"/>
      <c r="K297" s="223"/>
      <c r="L297" s="113">
        <f t="shared" si="5"/>
        <v>300</v>
      </c>
      <c r="M297" s="112">
        <f t="shared" si="6"/>
        <v>0.2</v>
      </c>
      <c r="N297" s="1">
        <f t="shared" si="4"/>
        <v>775</v>
      </c>
    </row>
    <row r="298" spans="1:14" ht="51.75" customHeight="1" x14ac:dyDescent="0.2">
      <c r="A298" s="12">
        <v>27</v>
      </c>
      <c r="B298" s="65" t="s">
        <v>1521</v>
      </c>
      <c r="C298" s="66" t="s">
        <v>1519</v>
      </c>
      <c r="D298" s="115">
        <v>600</v>
      </c>
      <c r="E298" s="10" t="s">
        <v>320</v>
      </c>
      <c r="F298" s="57" t="s">
        <v>46</v>
      </c>
      <c r="G298" s="65">
        <v>35</v>
      </c>
      <c r="I298" s="80" t="s">
        <v>1524</v>
      </c>
      <c r="J298" s="223"/>
      <c r="K298" s="223"/>
      <c r="L298" s="113">
        <f t="shared" si="5"/>
        <v>600</v>
      </c>
      <c r="M298" s="112">
        <f t="shared" si="6"/>
        <v>0.4</v>
      </c>
      <c r="N298" s="1">
        <f t="shared" si="4"/>
        <v>1750</v>
      </c>
    </row>
    <row r="299" spans="1:14" ht="51.75" customHeight="1" x14ac:dyDescent="0.2">
      <c r="A299" s="12">
        <v>28</v>
      </c>
      <c r="B299" s="65" t="s">
        <v>1521</v>
      </c>
      <c r="C299" s="66" t="s">
        <v>1519</v>
      </c>
      <c r="D299" s="115">
        <v>1200</v>
      </c>
      <c r="E299" s="10" t="s">
        <v>320</v>
      </c>
      <c r="F299" s="57" t="s">
        <v>275</v>
      </c>
      <c r="G299" s="65">
        <f>34.5*2</f>
        <v>69</v>
      </c>
      <c r="I299" s="80" t="s">
        <v>1523</v>
      </c>
      <c r="J299" s="223"/>
      <c r="K299" s="223"/>
      <c r="L299" s="113">
        <f t="shared" si="5"/>
        <v>1200</v>
      </c>
      <c r="M299" s="112">
        <f t="shared" si="6"/>
        <v>0.8</v>
      </c>
      <c r="N299" s="1">
        <f t="shared" si="4"/>
        <v>3450</v>
      </c>
    </row>
    <row r="300" spans="1:14" ht="51.75" customHeight="1" x14ac:dyDescent="0.2">
      <c r="A300" s="12">
        <v>29</v>
      </c>
      <c r="B300" s="65" t="s">
        <v>1521</v>
      </c>
      <c r="C300" s="66" t="s">
        <v>1519</v>
      </c>
      <c r="D300" s="115">
        <v>750</v>
      </c>
      <c r="E300" s="10" t="s">
        <v>320</v>
      </c>
      <c r="F300" s="57" t="s">
        <v>270</v>
      </c>
      <c r="G300" s="65">
        <f>12.5+34.5</f>
        <v>47</v>
      </c>
      <c r="I300" s="80" t="s">
        <v>1528</v>
      </c>
      <c r="J300" s="224"/>
      <c r="K300" s="224"/>
      <c r="L300" s="113">
        <f t="shared" si="5"/>
        <v>750</v>
      </c>
      <c r="M300" s="112">
        <f t="shared" si="6"/>
        <v>0.5</v>
      </c>
      <c r="N300" s="1">
        <f t="shared" si="4"/>
        <v>2350</v>
      </c>
    </row>
    <row r="301" spans="1:14" ht="51.75" customHeight="1" x14ac:dyDescent="0.2">
      <c r="A301" s="12">
        <v>1</v>
      </c>
      <c r="B301" s="23" t="s">
        <v>1441</v>
      </c>
      <c r="C301" s="60" t="s">
        <v>1509</v>
      </c>
      <c r="D301" s="23">
        <v>1368</v>
      </c>
      <c r="E301" s="23" t="s">
        <v>2</v>
      </c>
      <c r="F301" s="53" t="s">
        <v>47</v>
      </c>
      <c r="G301" s="23" t="s">
        <v>1507</v>
      </c>
      <c r="I301" s="40" t="str">
        <f t="shared" ref="I301" si="7">C301&amp;" МЖД по адресу: г. Калуга,  "&amp;F301</f>
        <v>Прочистка газохода по стояку в квартире №14 МЖД по адресу: г. Калуга,  ул. Болотникова, д. 10</v>
      </c>
    </row>
    <row r="302" spans="1:14" ht="51.75" customHeight="1" x14ac:dyDescent="0.2">
      <c r="A302" s="12">
        <v>2</v>
      </c>
      <c r="B302" s="23" t="s">
        <v>1441</v>
      </c>
      <c r="C302" s="60" t="s">
        <v>1510</v>
      </c>
      <c r="D302" s="23">
        <v>2736</v>
      </c>
      <c r="E302" s="23" t="s">
        <v>2</v>
      </c>
      <c r="F302" s="53" t="s">
        <v>33</v>
      </c>
      <c r="G302" s="23" t="s">
        <v>1508</v>
      </c>
      <c r="I302" s="40" t="str">
        <f t="shared" ref="I302" si="8">C302&amp;" МЖД по адресу: г. Калуга,  "&amp;F302</f>
        <v>Прочистка газохода по стояку в квартире №6 МЖД по адресу: г. Калуга,  ул. Болотникова, д. 22</v>
      </c>
    </row>
    <row r="303" spans="1:14" ht="51.75" customHeight="1" x14ac:dyDescent="0.2">
      <c r="A303" s="12">
        <v>3</v>
      </c>
      <c r="B303" s="23" t="s">
        <v>1584</v>
      </c>
      <c r="C303" s="60" t="s">
        <v>1585</v>
      </c>
      <c r="D303" s="90">
        <v>4043</v>
      </c>
      <c r="E303" s="23" t="s">
        <v>2</v>
      </c>
      <c r="F303" s="53" t="s">
        <v>22</v>
      </c>
      <c r="G303" s="23" t="s">
        <v>1586</v>
      </c>
      <c r="I303" s="40"/>
    </row>
    <row r="304" spans="1:14" ht="51.75" customHeight="1" x14ac:dyDescent="0.2">
      <c r="A304" s="12">
        <v>4</v>
      </c>
      <c r="B304" s="23" t="s">
        <v>1587</v>
      </c>
      <c r="C304" s="60" t="s">
        <v>1588</v>
      </c>
      <c r="D304" s="90">
        <v>2227</v>
      </c>
      <c r="E304" s="23" t="s">
        <v>2</v>
      </c>
      <c r="F304" s="53" t="s">
        <v>70</v>
      </c>
      <c r="G304" s="23" t="s">
        <v>1589</v>
      </c>
      <c r="I304" s="16"/>
    </row>
    <row r="305" spans="1:9" ht="38.25" customHeight="1" x14ac:dyDescent="0.2">
      <c r="A305" s="12"/>
      <c r="B305" s="10" t="s">
        <v>1467</v>
      </c>
      <c r="C305" s="42" t="s">
        <v>316</v>
      </c>
      <c r="D305" s="9"/>
      <c r="E305" s="10" t="s">
        <v>320</v>
      </c>
      <c r="F305" s="47"/>
      <c r="G305" s="10" t="s">
        <v>1468</v>
      </c>
      <c r="I305" s="40" t="str">
        <f t="shared" ref="I305" si="9">C305&amp;" МЖД по адресу: г. Калуга,  "&amp;F305</f>
        <v xml:space="preserve">  МЖД по адресу: г. Калуга,  </v>
      </c>
    </row>
    <row r="306" spans="1:9" ht="12.75" customHeight="1" x14ac:dyDescent="0.2">
      <c r="A306" s="12"/>
      <c r="B306" s="12"/>
      <c r="C306" s="6" t="s">
        <v>31</v>
      </c>
      <c r="D306" s="27">
        <f>SUM(D4:D305)</f>
        <v>3330644.03</v>
      </c>
      <c r="E306" s="9"/>
      <c r="F306" s="47"/>
      <c r="G306" s="9"/>
    </row>
    <row r="307" spans="1:9" x14ac:dyDescent="0.2">
      <c r="F307" s="47"/>
    </row>
    <row r="308" spans="1:9" x14ac:dyDescent="0.2">
      <c r="A308" s="12">
        <v>1</v>
      </c>
    </row>
    <row r="309" spans="1:9" ht="63.75" x14ac:dyDescent="0.2">
      <c r="A309" s="12">
        <v>1</v>
      </c>
      <c r="B309" s="4" t="s">
        <v>1266</v>
      </c>
      <c r="C309" s="6" t="s">
        <v>1267</v>
      </c>
      <c r="D309" s="9"/>
      <c r="E309" s="4" t="s">
        <v>320</v>
      </c>
      <c r="F309" s="57" t="s">
        <v>35</v>
      </c>
      <c r="G309" s="16"/>
      <c r="I309" s="58" t="s">
        <v>1268</v>
      </c>
    </row>
    <row r="310" spans="1:9" ht="63.75" x14ac:dyDescent="0.2">
      <c r="A310" s="12">
        <v>2</v>
      </c>
      <c r="B310" s="4" t="s">
        <v>1264</v>
      </c>
      <c r="C310" s="6" t="s">
        <v>1265</v>
      </c>
      <c r="D310" s="9"/>
      <c r="E310" s="4" t="s">
        <v>320</v>
      </c>
      <c r="F310" s="57" t="s">
        <v>34</v>
      </c>
      <c r="G310" s="16"/>
      <c r="I310" s="58" t="s">
        <v>1269</v>
      </c>
    </row>
    <row r="311" spans="1:9" ht="38.25" x14ac:dyDescent="0.2">
      <c r="A311" s="12"/>
      <c r="B311" s="10" t="s">
        <v>334</v>
      </c>
      <c r="C311" s="9" t="s">
        <v>211</v>
      </c>
      <c r="D311" s="9"/>
      <c r="E311" s="61" t="s">
        <v>43</v>
      </c>
      <c r="F311" s="57" t="s">
        <v>30</v>
      </c>
      <c r="G311" s="10" t="s">
        <v>335</v>
      </c>
      <c r="I311" s="58" t="s">
        <v>336</v>
      </c>
    </row>
    <row r="312" spans="1:9" ht="38.25" x14ac:dyDescent="0.2">
      <c r="A312" s="12"/>
      <c r="B312" s="10" t="s">
        <v>338</v>
      </c>
      <c r="C312" s="42" t="s">
        <v>341</v>
      </c>
      <c r="D312" s="5">
        <f>33165</f>
        <v>33165</v>
      </c>
      <c r="E312" s="10" t="s">
        <v>320</v>
      </c>
      <c r="F312" s="59" t="s">
        <v>333</v>
      </c>
      <c r="G312" s="10" t="s">
        <v>339</v>
      </c>
      <c r="I312" s="58" t="s">
        <v>340</v>
      </c>
    </row>
    <row r="313" spans="1:9" ht="63.75" x14ac:dyDescent="0.2">
      <c r="A313" s="63">
        <v>1</v>
      </c>
      <c r="B313" s="4" t="s">
        <v>1210</v>
      </c>
      <c r="C313" s="60" t="s">
        <v>1133</v>
      </c>
      <c r="D313" s="90">
        <v>12501</v>
      </c>
      <c r="E313" s="23" t="s">
        <v>1132</v>
      </c>
      <c r="F313" s="53" t="s">
        <v>279</v>
      </c>
      <c r="G313" s="23" t="s">
        <v>1131</v>
      </c>
    </row>
    <row r="314" spans="1:9" ht="63.75" x14ac:dyDescent="0.2">
      <c r="A314" s="16"/>
      <c r="B314" s="4" t="s">
        <v>324</v>
      </c>
      <c r="C314" s="7" t="s">
        <v>322</v>
      </c>
      <c r="D314" s="5">
        <v>4000</v>
      </c>
      <c r="E314" s="58" t="s">
        <v>318</v>
      </c>
      <c r="F314" s="57" t="s">
        <v>34</v>
      </c>
      <c r="G314" s="4" t="s">
        <v>321</v>
      </c>
      <c r="I314" s="58" t="s">
        <v>323</v>
      </c>
    </row>
    <row r="316" spans="1:9" ht="33" customHeight="1" x14ac:dyDescent="0.2">
      <c r="B316" s="2" t="s">
        <v>1139</v>
      </c>
      <c r="F316" s="106"/>
    </row>
    <row r="317" spans="1:9" x14ac:dyDescent="0.2">
      <c r="C317" s="92" t="s">
        <v>1206</v>
      </c>
      <c r="F317" s="56"/>
    </row>
    <row r="318" spans="1:9" x14ac:dyDescent="0.2">
      <c r="C318" s="93" t="s">
        <v>1207</v>
      </c>
      <c r="F318" s="56"/>
    </row>
    <row r="319" spans="1:9" x14ac:dyDescent="0.2">
      <c r="C319" s="93" t="s">
        <v>1208</v>
      </c>
      <c r="F319" s="56"/>
    </row>
    <row r="320" spans="1:9" x14ac:dyDescent="0.2">
      <c r="C320" s="94" t="s">
        <v>1209</v>
      </c>
      <c r="F320" s="56"/>
    </row>
    <row r="321" spans="1:9" x14ac:dyDescent="0.2">
      <c r="F321" s="107"/>
    </row>
    <row r="322" spans="1:9" ht="63.75" x14ac:dyDescent="0.2">
      <c r="A322" s="63"/>
      <c r="B322" s="23" t="s">
        <v>1214</v>
      </c>
      <c r="C322" s="60" t="s">
        <v>1137</v>
      </c>
      <c r="D322" s="90">
        <v>105850</v>
      </c>
      <c r="E322" s="23" t="s">
        <v>1134</v>
      </c>
      <c r="F322" s="53" t="s">
        <v>34</v>
      </c>
      <c r="G322" s="23" t="s">
        <v>1135</v>
      </c>
      <c r="I322" s="42" t="s">
        <v>1518</v>
      </c>
    </row>
    <row r="323" spans="1:9" x14ac:dyDescent="0.2">
      <c r="A323" s="12"/>
      <c r="B323" s="23"/>
      <c r="C323" s="42" t="s">
        <v>206</v>
      </c>
      <c r="D323" s="73">
        <v>264616</v>
      </c>
      <c r="E323" s="23" t="s">
        <v>1134</v>
      </c>
      <c r="F323" s="53" t="s">
        <v>34</v>
      </c>
      <c r="G323" s="10"/>
    </row>
    <row r="324" spans="1:9" ht="38.25" x14ac:dyDescent="0.2">
      <c r="A324" s="12">
        <v>24</v>
      </c>
      <c r="B324" s="10" t="s">
        <v>1272</v>
      </c>
      <c r="C324" s="42" t="s">
        <v>1279</v>
      </c>
      <c r="D324" s="5">
        <v>32462</v>
      </c>
      <c r="E324" s="10" t="s">
        <v>320</v>
      </c>
      <c r="F324" s="57" t="s">
        <v>34</v>
      </c>
    </row>
    <row r="325" spans="1:9" x14ac:dyDescent="0.2">
      <c r="D325" s="98">
        <f>SUM(D322:D324)</f>
        <v>402928</v>
      </c>
      <c r="F325" s="47"/>
    </row>
    <row r="326" spans="1:9" x14ac:dyDescent="0.2">
      <c r="F326" s="47"/>
    </row>
    <row r="327" spans="1:9" ht="63.75" x14ac:dyDescent="0.2">
      <c r="A327" s="12">
        <v>7</v>
      </c>
      <c r="B327" s="4" t="s">
        <v>1238</v>
      </c>
      <c r="C327" s="6" t="s">
        <v>1237</v>
      </c>
      <c r="D327" s="67">
        <v>25301</v>
      </c>
      <c r="E327" s="10" t="s">
        <v>320</v>
      </c>
      <c r="F327" s="57" t="s">
        <v>34</v>
      </c>
    </row>
    <row r="328" spans="1:9" ht="25.5" x14ac:dyDescent="0.2">
      <c r="A328" s="12">
        <v>8</v>
      </c>
      <c r="B328" s="4" t="s">
        <v>1249</v>
      </c>
      <c r="C328" s="7" t="s">
        <v>1236</v>
      </c>
      <c r="D328" s="67">
        <v>8505</v>
      </c>
      <c r="E328" s="10" t="s">
        <v>320</v>
      </c>
      <c r="F328" s="57" t="s">
        <v>34</v>
      </c>
      <c r="I328" s="121"/>
    </row>
    <row r="329" spans="1:9" ht="63.75" x14ac:dyDescent="0.2">
      <c r="A329" s="12">
        <v>26</v>
      </c>
      <c r="B329" s="4" t="s">
        <v>1298</v>
      </c>
      <c r="C329" s="6" t="s">
        <v>1283</v>
      </c>
      <c r="D329" s="67">
        <v>39080</v>
      </c>
      <c r="E329" s="10" t="s">
        <v>320</v>
      </c>
      <c r="F329" s="57" t="s">
        <v>34</v>
      </c>
      <c r="G329" s="10"/>
    </row>
    <row r="330" spans="1:9" ht="25.5" x14ac:dyDescent="0.2">
      <c r="A330" s="12">
        <v>27</v>
      </c>
      <c r="B330" s="10" t="s">
        <v>1299</v>
      </c>
      <c r="C330" s="6" t="s">
        <v>1284</v>
      </c>
      <c r="D330" s="67">
        <v>23763</v>
      </c>
      <c r="E330" s="10" t="s">
        <v>320</v>
      </c>
      <c r="F330" s="57" t="s">
        <v>34</v>
      </c>
      <c r="G330" s="10"/>
    </row>
    <row r="331" spans="1:9" x14ac:dyDescent="0.2">
      <c r="D331" s="1">
        <f>SUM(D327:D330)</f>
        <v>96649</v>
      </c>
    </row>
    <row r="333" spans="1:9" ht="13.5" customHeight="1" x14ac:dyDescent="0.2">
      <c r="C333" s="100" t="s">
        <v>1350</v>
      </c>
    </row>
    <row r="334" spans="1:9" x14ac:dyDescent="0.2">
      <c r="B334" s="1">
        <v>1</v>
      </c>
      <c r="C334" s="100" t="s">
        <v>1351</v>
      </c>
      <c r="D334" s="102">
        <v>3000</v>
      </c>
      <c r="F334" s="100" t="s">
        <v>1352</v>
      </c>
    </row>
    <row r="335" spans="1:9" x14ac:dyDescent="0.2">
      <c r="B335" s="1">
        <v>2</v>
      </c>
      <c r="C335" s="104" t="s">
        <v>1358</v>
      </c>
      <c r="D335" s="105">
        <f>G342</f>
        <v>47356</v>
      </c>
      <c r="F335" s="1" t="s">
        <v>1353</v>
      </c>
      <c r="G335" s="1">
        <f>2*415</f>
        <v>830</v>
      </c>
    </row>
    <row r="336" spans="1:9" x14ac:dyDescent="0.2">
      <c r="C336" s="2" t="s">
        <v>1359</v>
      </c>
      <c r="D336" s="98">
        <f>D331-D334-D335</f>
        <v>46293</v>
      </c>
      <c r="F336" s="1" t="s">
        <v>1354</v>
      </c>
      <c r="G336" s="1">
        <f>5*1258</f>
        <v>6290</v>
      </c>
    </row>
    <row r="337" spans="6:7" x14ac:dyDescent="0.2">
      <c r="F337" s="1" t="s">
        <v>1355</v>
      </c>
      <c r="G337" s="1">
        <v>35312.870000000003</v>
      </c>
    </row>
    <row r="338" spans="6:7" x14ac:dyDescent="0.2">
      <c r="G338" s="1">
        <v>0</v>
      </c>
    </row>
    <row r="339" spans="6:7" x14ac:dyDescent="0.2">
      <c r="F339" s="100" t="s">
        <v>1356</v>
      </c>
      <c r="G339" s="1">
        <v>0</v>
      </c>
    </row>
    <row r="340" spans="6:7" x14ac:dyDescent="0.2">
      <c r="G340" s="1">
        <v>0</v>
      </c>
    </row>
    <row r="341" spans="6:7" x14ac:dyDescent="0.2">
      <c r="F341" s="1" t="s">
        <v>1357</v>
      </c>
      <c r="G341" s="103">
        <f>3*1641</f>
        <v>4923</v>
      </c>
    </row>
    <row r="342" spans="6:7" x14ac:dyDescent="0.2">
      <c r="G342" s="1">
        <f>SUM(G335:G341)</f>
        <v>47355.87</v>
      </c>
    </row>
  </sheetData>
  <autoFilter ref="A3:G342" xr:uid="{00000000-0009-0000-0000-000020000000}"/>
  <mergeCells count="5">
    <mergeCell ref="J295:J300"/>
    <mergeCell ref="K295:K300"/>
    <mergeCell ref="I75:L76"/>
    <mergeCell ref="J290:J294"/>
    <mergeCell ref="K290:K294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212"/>
  <sheetViews>
    <sheetView topLeftCell="A3" zoomScale="90" zoomScaleNormal="90" workbookViewId="0">
      <pane ySplit="1395" activePane="bottomLeft"/>
      <selection activeCell="D1" sqref="D1:D1048576"/>
      <selection pane="bottomLeft" activeCell="G13" sqref="G13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9" ht="15" x14ac:dyDescent="0.25">
      <c r="C1" s="39" t="s">
        <v>101</v>
      </c>
      <c r="D1" s="39"/>
      <c r="E1" s="39"/>
      <c r="F1" s="39"/>
    </row>
    <row r="3" spans="1:9" ht="63.75" x14ac:dyDescent="0.2">
      <c r="A3" s="13" t="s">
        <v>3</v>
      </c>
      <c r="B3" s="13" t="s">
        <v>73</v>
      </c>
      <c r="C3" s="14" t="s">
        <v>4</v>
      </c>
      <c r="D3" s="14" t="s">
        <v>13</v>
      </c>
      <c r="E3" s="13" t="s">
        <v>72</v>
      </c>
      <c r="F3" s="31" t="s">
        <v>0</v>
      </c>
      <c r="G3" s="13" t="s">
        <v>1</v>
      </c>
      <c r="I3" s="16" t="s">
        <v>102</v>
      </c>
    </row>
    <row r="4" spans="1:9" ht="38.25" customHeight="1" x14ac:dyDescent="0.2">
      <c r="A4" s="64">
        <v>1</v>
      </c>
      <c r="B4" s="65" t="s">
        <v>433</v>
      </c>
      <c r="C4" s="66" t="s">
        <v>434</v>
      </c>
      <c r="D4" s="67">
        <v>4673</v>
      </c>
      <c r="E4" s="65" t="s">
        <v>320</v>
      </c>
      <c r="F4" s="66" t="s">
        <v>9</v>
      </c>
      <c r="G4" s="10"/>
      <c r="I4" s="58" t="s">
        <v>435</v>
      </c>
    </row>
    <row r="5" spans="1:9" ht="38.25" customHeight="1" x14ac:dyDescent="0.2">
      <c r="A5" s="64">
        <v>2</v>
      </c>
      <c r="B5" s="65" t="s">
        <v>436</v>
      </c>
      <c r="C5" s="68" t="s">
        <v>437</v>
      </c>
      <c r="D5" s="67">
        <v>3271</v>
      </c>
      <c r="E5" s="65" t="s">
        <v>320</v>
      </c>
      <c r="F5" s="69" t="s">
        <v>48</v>
      </c>
      <c r="G5" s="10"/>
      <c r="I5" s="58" t="s">
        <v>438</v>
      </c>
    </row>
    <row r="6" spans="1:9" ht="38.25" customHeight="1" x14ac:dyDescent="0.2">
      <c r="A6" s="64">
        <v>3</v>
      </c>
      <c r="B6" s="65" t="s">
        <v>439</v>
      </c>
      <c r="C6" s="69" t="s">
        <v>440</v>
      </c>
      <c r="D6" s="67">
        <v>15932</v>
      </c>
      <c r="E6" s="65" t="s">
        <v>320</v>
      </c>
      <c r="F6" s="69" t="s">
        <v>46</v>
      </c>
      <c r="G6" s="10"/>
      <c r="I6" s="58" t="s">
        <v>441</v>
      </c>
    </row>
    <row r="7" spans="1:9" ht="38.25" customHeight="1" x14ac:dyDescent="0.2">
      <c r="A7" s="64">
        <v>4</v>
      </c>
      <c r="B7" s="65" t="s">
        <v>442</v>
      </c>
      <c r="C7" s="69" t="s">
        <v>443</v>
      </c>
      <c r="D7" s="67">
        <v>8106</v>
      </c>
      <c r="E7" s="65" t="s">
        <v>320</v>
      </c>
      <c r="F7" s="69" t="s">
        <v>5</v>
      </c>
      <c r="G7" s="10"/>
      <c r="I7" s="58" t="s">
        <v>444</v>
      </c>
    </row>
    <row r="8" spans="1:9" ht="38.25" customHeight="1" x14ac:dyDescent="0.2">
      <c r="A8" s="64">
        <v>5</v>
      </c>
      <c r="B8" s="65" t="s">
        <v>442</v>
      </c>
      <c r="C8" s="69" t="s">
        <v>445</v>
      </c>
      <c r="D8" s="67">
        <v>1573</v>
      </c>
      <c r="E8" s="65" t="s">
        <v>320</v>
      </c>
      <c r="F8" s="69" t="s">
        <v>22</v>
      </c>
      <c r="G8" s="10"/>
      <c r="I8" s="58" t="s">
        <v>446</v>
      </c>
    </row>
    <row r="9" spans="1:9" ht="38.25" customHeight="1" x14ac:dyDescent="0.2">
      <c r="A9" s="64">
        <v>6</v>
      </c>
      <c r="B9" s="65" t="s">
        <v>442</v>
      </c>
      <c r="C9" s="69" t="s">
        <v>447</v>
      </c>
      <c r="D9" s="67">
        <v>2129</v>
      </c>
      <c r="E9" s="65" t="s">
        <v>320</v>
      </c>
      <c r="F9" s="69" t="s">
        <v>8</v>
      </c>
      <c r="G9" s="10"/>
      <c r="I9" s="58" t="s">
        <v>448</v>
      </c>
    </row>
    <row r="10" spans="1:9" ht="38.25" customHeight="1" x14ac:dyDescent="0.2">
      <c r="A10" s="64">
        <v>7</v>
      </c>
      <c r="B10" s="65" t="s">
        <v>449</v>
      </c>
      <c r="C10" s="69" t="s">
        <v>450</v>
      </c>
      <c r="D10" s="67">
        <v>4418</v>
      </c>
      <c r="E10" s="65" t="s">
        <v>320</v>
      </c>
      <c r="F10" s="69" t="s">
        <v>25</v>
      </c>
      <c r="G10" s="10"/>
      <c r="I10" s="58" t="s">
        <v>451</v>
      </c>
    </row>
    <row r="11" spans="1:9" ht="38.25" customHeight="1" x14ac:dyDescent="0.2">
      <c r="A11" s="64">
        <v>8</v>
      </c>
      <c r="B11" s="65" t="s">
        <v>452</v>
      </c>
      <c r="C11" s="69" t="s">
        <v>453</v>
      </c>
      <c r="D11" s="67">
        <v>1996</v>
      </c>
      <c r="E11" s="65" t="s">
        <v>320</v>
      </c>
      <c r="F11" s="69" t="s">
        <v>5</v>
      </c>
      <c r="G11" s="10"/>
      <c r="I11" s="58" t="s">
        <v>454</v>
      </c>
    </row>
    <row r="12" spans="1:9" ht="38.25" customHeight="1" x14ac:dyDescent="0.2">
      <c r="A12" s="64">
        <v>9</v>
      </c>
      <c r="B12" s="65" t="s">
        <v>452</v>
      </c>
      <c r="C12" s="69" t="s">
        <v>455</v>
      </c>
      <c r="D12" s="67">
        <v>1404</v>
      </c>
      <c r="E12" s="65" t="s">
        <v>320</v>
      </c>
      <c r="F12" s="69" t="s">
        <v>5</v>
      </c>
      <c r="G12" s="10"/>
      <c r="I12" s="58" t="s">
        <v>456</v>
      </c>
    </row>
    <row r="13" spans="1:9" ht="38.25" customHeight="1" x14ac:dyDescent="0.2">
      <c r="A13" s="64">
        <v>10</v>
      </c>
      <c r="B13" s="65" t="s">
        <v>452</v>
      </c>
      <c r="C13" s="69" t="s">
        <v>457</v>
      </c>
      <c r="D13" s="67">
        <v>9529</v>
      </c>
      <c r="E13" s="65" t="s">
        <v>320</v>
      </c>
      <c r="F13" s="69" t="s">
        <v>5</v>
      </c>
      <c r="G13" s="10"/>
      <c r="I13" s="58" t="s">
        <v>458</v>
      </c>
    </row>
    <row r="14" spans="1:9" ht="38.25" customHeight="1" x14ac:dyDescent="0.2">
      <c r="A14" s="64">
        <v>11</v>
      </c>
      <c r="B14" s="65" t="s">
        <v>452</v>
      </c>
      <c r="C14" s="69" t="s">
        <v>459</v>
      </c>
      <c r="D14" s="67">
        <v>14449</v>
      </c>
      <c r="E14" s="65" t="s">
        <v>320</v>
      </c>
      <c r="F14" s="69" t="s">
        <v>23</v>
      </c>
      <c r="G14" s="10"/>
      <c r="I14" s="58" t="s">
        <v>460</v>
      </c>
    </row>
    <row r="15" spans="1:9" ht="38.25" customHeight="1" x14ac:dyDescent="0.2">
      <c r="A15" s="64">
        <v>12</v>
      </c>
      <c r="B15" s="65" t="s">
        <v>461</v>
      </c>
      <c r="C15" s="69" t="s">
        <v>53</v>
      </c>
      <c r="D15" s="67">
        <v>3453</v>
      </c>
      <c r="E15" s="65" t="s">
        <v>320</v>
      </c>
      <c r="F15" s="69" t="s">
        <v>20</v>
      </c>
      <c r="G15" s="10"/>
      <c r="I15" s="58" t="s">
        <v>462</v>
      </c>
    </row>
    <row r="16" spans="1:9" ht="38.25" customHeight="1" x14ac:dyDescent="0.2">
      <c r="A16" s="63">
        <v>1</v>
      </c>
      <c r="B16" s="23" t="s">
        <v>439</v>
      </c>
      <c r="C16" s="60" t="s">
        <v>463</v>
      </c>
      <c r="D16" s="23">
        <v>4213.51</v>
      </c>
      <c r="E16" s="23" t="s">
        <v>2</v>
      </c>
      <c r="F16" s="60" t="s">
        <v>47</v>
      </c>
      <c r="G16" s="23" t="s">
        <v>464</v>
      </c>
      <c r="I16" s="58"/>
    </row>
    <row r="17" spans="1:9" ht="38.25" customHeight="1" x14ac:dyDescent="0.2">
      <c r="A17" s="12">
        <v>1</v>
      </c>
      <c r="B17" s="4" t="s">
        <v>465</v>
      </c>
      <c r="C17" s="7" t="s">
        <v>466</v>
      </c>
      <c r="D17" s="5">
        <v>5911</v>
      </c>
      <c r="E17" s="10" t="s">
        <v>320</v>
      </c>
      <c r="F17" s="59" t="s">
        <v>16</v>
      </c>
      <c r="G17" s="10"/>
      <c r="I17" s="58" t="s">
        <v>467</v>
      </c>
    </row>
    <row r="18" spans="1:9" ht="38.25" customHeight="1" x14ac:dyDescent="0.2">
      <c r="A18" s="12">
        <v>2</v>
      </c>
      <c r="B18" s="4" t="s">
        <v>465</v>
      </c>
      <c r="C18" s="7" t="s">
        <v>468</v>
      </c>
      <c r="D18" s="5">
        <v>3113</v>
      </c>
      <c r="E18" s="10" t="s">
        <v>320</v>
      </c>
      <c r="F18" s="59" t="s">
        <v>469</v>
      </c>
      <c r="G18" s="10"/>
      <c r="I18" s="58" t="s">
        <v>470</v>
      </c>
    </row>
    <row r="19" spans="1:9" ht="38.25" customHeight="1" x14ac:dyDescent="0.2">
      <c r="A19" s="12">
        <v>3</v>
      </c>
      <c r="B19" s="4" t="s">
        <v>465</v>
      </c>
      <c r="C19" s="7" t="s">
        <v>471</v>
      </c>
      <c r="D19" s="5">
        <v>1761</v>
      </c>
      <c r="E19" s="10" t="s">
        <v>320</v>
      </c>
      <c r="F19" s="59" t="s">
        <v>472</v>
      </c>
      <c r="G19" s="10"/>
      <c r="I19" s="58" t="s">
        <v>473</v>
      </c>
    </row>
    <row r="20" spans="1:9" ht="38.25" customHeight="1" x14ac:dyDescent="0.2">
      <c r="A20" s="12">
        <v>4</v>
      </c>
      <c r="B20" s="4" t="s">
        <v>474</v>
      </c>
      <c r="C20" s="7" t="s">
        <v>475</v>
      </c>
      <c r="D20" s="5">
        <v>1698</v>
      </c>
      <c r="E20" s="10" t="s">
        <v>320</v>
      </c>
      <c r="F20" s="59" t="s">
        <v>325</v>
      </c>
      <c r="G20" s="10"/>
      <c r="I20" s="58" t="s">
        <v>476</v>
      </c>
    </row>
    <row r="21" spans="1:9" ht="38.25" customHeight="1" x14ac:dyDescent="0.2">
      <c r="A21" s="12">
        <v>5</v>
      </c>
      <c r="B21" s="4" t="s">
        <v>474</v>
      </c>
      <c r="C21" s="7" t="s">
        <v>477</v>
      </c>
      <c r="D21" s="5">
        <v>968</v>
      </c>
      <c r="E21" s="10" t="s">
        <v>320</v>
      </c>
      <c r="F21" s="59" t="s">
        <v>478</v>
      </c>
      <c r="G21" s="10"/>
      <c r="I21" s="58" t="s">
        <v>479</v>
      </c>
    </row>
    <row r="22" spans="1:9" ht="38.25" customHeight="1" x14ac:dyDescent="0.2">
      <c r="A22" s="12">
        <v>6</v>
      </c>
      <c r="B22" s="4" t="s">
        <v>480</v>
      </c>
      <c r="C22" s="7" t="s">
        <v>481</v>
      </c>
      <c r="D22" s="5">
        <v>3894</v>
      </c>
      <c r="E22" s="10" t="s">
        <v>320</v>
      </c>
      <c r="F22" s="59" t="s">
        <v>482</v>
      </c>
      <c r="G22" s="10"/>
      <c r="I22" s="58" t="s">
        <v>483</v>
      </c>
    </row>
    <row r="23" spans="1:9" ht="38.25" customHeight="1" x14ac:dyDescent="0.2">
      <c r="A23" s="12">
        <v>7</v>
      </c>
      <c r="B23" s="4" t="s">
        <v>480</v>
      </c>
      <c r="C23" s="7" t="s">
        <v>484</v>
      </c>
      <c r="D23" s="5">
        <v>4313</v>
      </c>
      <c r="E23" s="10" t="s">
        <v>320</v>
      </c>
      <c r="F23" s="59" t="s">
        <v>485</v>
      </c>
      <c r="G23" s="10"/>
      <c r="I23" s="58" t="s">
        <v>486</v>
      </c>
    </row>
    <row r="24" spans="1:9" ht="38.25" customHeight="1" x14ac:dyDescent="0.2">
      <c r="A24" s="63">
        <v>1</v>
      </c>
      <c r="B24" s="23" t="s">
        <v>487</v>
      </c>
      <c r="C24" s="60" t="s">
        <v>488</v>
      </c>
      <c r="D24" s="23">
        <v>6498.42</v>
      </c>
      <c r="E24" s="23" t="s">
        <v>2</v>
      </c>
      <c r="F24" s="60" t="s">
        <v>83</v>
      </c>
      <c r="G24" s="23" t="s">
        <v>489</v>
      </c>
      <c r="I24" s="40" t="str">
        <f t="shared" ref="I24:I127" si="0">C24&amp;" МЖД по адресу: г. Калуга,  "&amp;F24</f>
        <v>Прочистка газоходов и вентканалов по стояку в квартирах № 29, 43, 47, 57, 58, 64, 79  МЖД по адресу: г. Калуга,  ул. Болотникова, д. 4</v>
      </c>
    </row>
    <row r="25" spans="1:9" ht="38.25" customHeight="1" x14ac:dyDescent="0.2">
      <c r="A25" s="12">
        <v>1</v>
      </c>
      <c r="B25" s="4" t="s">
        <v>490</v>
      </c>
      <c r="C25" s="7" t="s">
        <v>491</v>
      </c>
      <c r="D25" s="5">
        <v>5856</v>
      </c>
      <c r="E25" s="10" t="s">
        <v>320</v>
      </c>
      <c r="F25" s="59" t="s">
        <v>485</v>
      </c>
      <c r="G25" s="10"/>
      <c r="I25" s="58" t="s">
        <v>492</v>
      </c>
    </row>
    <row r="26" spans="1:9" ht="54" customHeight="1" x14ac:dyDescent="0.2">
      <c r="A26" s="12">
        <v>2</v>
      </c>
      <c r="B26" s="4" t="s">
        <v>490</v>
      </c>
      <c r="C26" s="6" t="s">
        <v>493</v>
      </c>
      <c r="D26" s="5">
        <v>3713</v>
      </c>
      <c r="E26" s="10" t="s">
        <v>320</v>
      </c>
      <c r="F26" s="70" t="s">
        <v>59</v>
      </c>
      <c r="G26" s="10"/>
      <c r="I26" s="58" t="s">
        <v>494</v>
      </c>
    </row>
    <row r="27" spans="1:9" ht="38.25" customHeight="1" x14ac:dyDescent="0.2">
      <c r="A27" s="12">
        <v>3</v>
      </c>
      <c r="B27" s="4" t="s">
        <v>495</v>
      </c>
      <c r="C27" s="7" t="s">
        <v>496</v>
      </c>
      <c r="D27" s="71">
        <v>4714</v>
      </c>
      <c r="E27" s="10" t="s">
        <v>320</v>
      </c>
      <c r="F27" s="70" t="s">
        <v>59</v>
      </c>
      <c r="G27" s="10"/>
      <c r="I27" s="58" t="s">
        <v>497</v>
      </c>
    </row>
    <row r="28" spans="1:9" ht="38.25" customHeight="1" x14ac:dyDescent="0.2">
      <c r="A28" s="12">
        <v>4</v>
      </c>
      <c r="B28" s="4" t="s">
        <v>498</v>
      </c>
      <c r="C28" s="7" t="s">
        <v>499</v>
      </c>
      <c r="D28" s="71">
        <v>616</v>
      </c>
      <c r="E28" s="10" t="s">
        <v>320</v>
      </c>
      <c r="F28" s="70" t="s">
        <v>59</v>
      </c>
      <c r="G28" s="10"/>
      <c r="I28" s="58" t="s">
        <v>500</v>
      </c>
    </row>
    <row r="29" spans="1:9" ht="38.25" customHeight="1" x14ac:dyDescent="0.2">
      <c r="A29" s="12">
        <v>5</v>
      </c>
      <c r="B29" s="4" t="s">
        <v>501</v>
      </c>
      <c r="C29" s="7" t="s">
        <v>502</v>
      </c>
      <c r="D29" s="71">
        <v>3155</v>
      </c>
      <c r="E29" s="10" t="s">
        <v>320</v>
      </c>
      <c r="F29" s="70" t="s">
        <v>284</v>
      </c>
      <c r="G29" s="10"/>
      <c r="I29" s="58" t="s">
        <v>503</v>
      </c>
    </row>
    <row r="30" spans="1:9" ht="38.25" customHeight="1" x14ac:dyDescent="0.2">
      <c r="A30" s="12">
        <v>6</v>
      </c>
      <c r="B30" s="4" t="s">
        <v>504</v>
      </c>
      <c r="C30" s="7" t="s">
        <v>505</v>
      </c>
      <c r="D30" s="71">
        <v>5543</v>
      </c>
      <c r="E30" s="10" t="s">
        <v>320</v>
      </c>
      <c r="F30" s="70" t="s">
        <v>46</v>
      </c>
      <c r="G30" s="10"/>
      <c r="I30" s="58" t="s">
        <v>506</v>
      </c>
    </row>
    <row r="31" spans="1:9" ht="38.25" customHeight="1" x14ac:dyDescent="0.2">
      <c r="A31" s="12">
        <v>7</v>
      </c>
      <c r="B31" s="4" t="s">
        <v>504</v>
      </c>
      <c r="C31" s="7" t="s">
        <v>507</v>
      </c>
      <c r="D31" s="71">
        <v>10017</v>
      </c>
      <c r="E31" s="10" t="s">
        <v>320</v>
      </c>
      <c r="F31" s="70" t="s">
        <v>284</v>
      </c>
      <c r="G31" s="10"/>
      <c r="I31" s="58" t="s">
        <v>508</v>
      </c>
    </row>
    <row r="32" spans="1:9" ht="38.25" customHeight="1" x14ac:dyDescent="0.2">
      <c r="A32" s="12">
        <v>8</v>
      </c>
      <c r="B32" s="4" t="s">
        <v>504</v>
      </c>
      <c r="C32" s="7" t="s">
        <v>509</v>
      </c>
      <c r="D32" s="71">
        <v>32281</v>
      </c>
      <c r="E32" s="10" t="s">
        <v>320</v>
      </c>
      <c r="F32" s="70" t="s">
        <v>34</v>
      </c>
      <c r="G32" s="10"/>
      <c r="I32" s="58" t="s">
        <v>510</v>
      </c>
    </row>
    <row r="33" spans="1:9" ht="38.25" customHeight="1" x14ac:dyDescent="0.2">
      <c r="A33" s="12">
        <v>9</v>
      </c>
      <c r="B33" s="4" t="s">
        <v>511</v>
      </c>
      <c r="C33" s="7" t="s">
        <v>512</v>
      </c>
      <c r="D33" s="71">
        <v>915</v>
      </c>
      <c r="E33" s="10" t="s">
        <v>320</v>
      </c>
      <c r="F33" s="70" t="s">
        <v>10</v>
      </c>
      <c r="G33" s="10"/>
      <c r="I33" s="58" t="s">
        <v>513</v>
      </c>
    </row>
    <row r="34" spans="1:9" ht="38.25" customHeight="1" x14ac:dyDescent="0.2">
      <c r="A34" s="12">
        <v>10</v>
      </c>
      <c r="B34" s="4" t="s">
        <v>511</v>
      </c>
      <c r="C34" s="7" t="s">
        <v>514</v>
      </c>
      <c r="D34" s="71">
        <v>3562</v>
      </c>
      <c r="E34" s="10" t="s">
        <v>320</v>
      </c>
      <c r="F34" s="70" t="s">
        <v>279</v>
      </c>
      <c r="G34" s="10"/>
      <c r="I34" s="58" t="s">
        <v>515</v>
      </c>
    </row>
    <row r="35" spans="1:9" ht="38.25" customHeight="1" x14ac:dyDescent="0.2">
      <c r="A35" s="12">
        <v>11</v>
      </c>
      <c r="B35" s="4" t="s">
        <v>516</v>
      </c>
      <c r="C35" s="7" t="s">
        <v>517</v>
      </c>
      <c r="D35" s="71">
        <v>12794</v>
      </c>
      <c r="E35" s="10" t="s">
        <v>320</v>
      </c>
      <c r="F35" s="70" t="s">
        <v>27</v>
      </c>
      <c r="G35" s="10"/>
      <c r="I35" s="58" t="s">
        <v>518</v>
      </c>
    </row>
    <row r="36" spans="1:9" ht="38.25" customHeight="1" x14ac:dyDescent="0.2">
      <c r="A36" s="12">
        <v>12</v>
      </c>
      <c r="B36" s="4" t="s">
        <v>516</v>
      </c>
      <c r="C36" s="7" t="s">
        <v>519</v>
      </c>
      <c r="D36" s="71">
        <v>1294</v>
      </c>
      <c r="E36" s="10" t="s">
        <v>320</v>
      </c>
      <c r="F36" s="70" t="s">
        <v>44</v>
      </c>
      <c r="G36" s="10"/>
      <c r="I36" s="58" t="s">
        <v>520</v>
      </c>
    </row>
    <row r="37" spans="1:9" ht="38.25" customHeight="1" x14ac:dyDescent="0.2">
      <c r="A37" s="12">
        <v>13</v>
      </c>
      <c r="B37" s="4" t="s">
        <v>516</v>
      </c>
      <c r="C37" s="7" t="s">
        <v>521</v>
      </c>
      <c r="D37" s="71">
        <v>16297</v>
      </c>
      <c r="E37" s="10" t="s">
        <v>320</v>
      </c>
      <c r="F37" s="70" t="s">
        <v>34</v>
      </c>
      <c r="G37" s="10"/>
      <c r="I37" s="58" t="s">
        <v>522</v>
      </c>
    </row>
    <row r="38" spans="1:9" ht="38.25" customHeight="1" x14ac:dyDescent="0.2">
      <c r="A38" s="12">
        <v>14</v>
      </c>
      <c r="B38" s="4" t="s">
        <v>523</v>
      </c>
      <c r="C38" s="7" t="s">
        <v>524</v>
      </c>
      <c r="D38" s="71">
        <v>13201</v>
      </c>
      <c r="E38" s="10" t="s">
        <v>320</v>
      </c>
      <c r="F38" s="70" t="s">
        <v>19</v>
      </c>
      <c r="G38" s="10"/>
      <c r="I38" s="58" t="s">
        <v>525</v>
      </c>
    </row>
    <row r="39" spans="1:9" ht="38.25" customHeight="1" x14ac:dyDescent="0.2">
      <c r="A39" s="12">
        <v>15</v>
      </c>
      <c r="B39" s="4" t="s">
        <v>523</v>
      </c>
      <c r="C39" s="7" t="s">
        <v>526</v>
      </c>
      <c r="D39" s="71">
        <v>1222</v>
      </c>
      <c r="E39" s="10" t="s">
        <v>320</v>
      </c>
      <c r="F39" s="70" t="s">
        <v>57</v>
      </c>
      <c r="G39" s="10"/>
      <c r="I39" s="58" t="s">
        <v>527</v>
      </c>
    </row>
    <row r="40" spans="1:9" ht="38.25" customHeight="1" x14ac:dyDescent="0.2">
      <c r="A40" s="12">
        <v>16</v>
      </c>
      <c r="B40" s="4" t="s">
        <v>528</v>
      </c>
      <c r="C40" s="7" t="s">
        <v>529</v>
      </c>
      <c r="D40" s="71">
        <v>1538</v>
      </c>
      <c r="E40" s="10" t="s">
        <v>320</v>
      </c>
      <c r="F40" s="70" t="s">
        <v>17</v>
      </c>
      <c r="G40" s="10"/>
      <c r="I40" s="58" t="s">
        <v>530</v>
      </c>
    </row>
    <row r="41" spans="1:9" ht="63.75" customHeight="1" x14ac:dyDescent="0.2">
      <c r="A41" s="63">
        <v>1</v>
      </c>
      <c r="B41" s="23" t="s">
        <v>531</v>
      </c>
      <c r="C41" s="72" t="s">
        <v>317</v>
      </c>
      <c r="D41" s="73">
        <v>55520</v>
      </c>
      <c r="E41" s="74" t="s">
        <v>318</v>
      </c>
      <c r="F41" s="72" t="s">
        <v>48</v>
      </c>
      <c r="G41" s="23" t="s">
        <v>319</v>
      </c>
      <c r="I41" s="40" t="str">
        <f t="shared" si="0"/>
        <v>Ремонт межпанельных швов фасада в районе  квартир №19, 28, 32. Утепление стены фасада квартиры №19  МЖД по адресу: г. Калуга,  ул. М. Жукова, д. 11, к.1</v>
      </c>
    </row>
    <row r="42" spans="1:9" ht="38.25" customHeight="1" x14ac:dyDescent="0.2">
      <c r="A42" s="63">
        <v>2</v>
      </c>
      <c r="B42" s="23" t="s">
        <v>532</v>
      </c>
      <c r="C42" s="60" t="s">
        <v>533</v>
      </c>
      <c r="D42" s="23">
        <v>4668.66</v>
      </c>
      <c r="E42" s="23" t="s">
        <v>2</v>
      </c>
      <c r="F42" s="75" t="s">
        <v>32</v>
      </c>
      <c r="G42" s="23" t="s">
        <v>534</v>
      </c>
      <c r="I42" s="40" t="str">
        <f t="shared" si="0"/>
        <v>Прочистка газоходов и вентканалов по стояку в квартирах № 9, 10, 56, 61 МЖД по адресу: г. Калуга,  ул. Болотникова, д. 13</v>
      </c>
    </row>
    <row r="43" spans="1:9" ht="38.25" customHeight="1" x14ac:dyDescent="0.2">
      <c r="A43" s="63">
        <v>3</v>
      </c>
      <c r="B43" s="23" t="s">
        <v>532</v>
      </c>
      <c r="C43" s="60" t="s">
        <v>535</v>
      </c>
      <c r="D43" s="23">
        <v>1049.8699999999999</v>
      </c>
      <c r="E43" s="23" t="s">
        <v>2</v>
      </c>
      <c r="F43" s="75" t="s">
        <v>33</v>
      </c>
      <c r="G43" s="23" t="s">
        <v>536</v>
      </c>
      <c r="I43" s="40" t="str">
        <f t="shared" si="0"/>
        <v>Прочистка газоходов и вентканалов по стояку в квартире № 57 МЖД по адресу: г. Калуга,  ул. Болотникова, д. 22</v>
      </c>
    </row>
    <row r="44" spans="1:9" ht="38.25" customHeight="1" x14ac:dyDescent="0.2">
      <c r="A44" s="63">
        <v>4</v>
      </c>
      <c r="B44" s="23" t="s">
        <v>532</v>
      </c>
      <c r="C44" s="60" t="s">
        <v>537</v>
      </c>
      <c r="D44" s="23">
        <v>3371.89</v>
      </c>
      <c r="E44" s="23" t="s">
        <v>2</v>
      </c>
      <c r="F44" s="75" t="s">
        <v>268</v>
      </c>
      <c r="G44" s="23" t="s">
        <v>538</v>
      </c>
      <c r="I44" s="40" t="str">
        <f t="shared" si="0"/>
        <v>Прочистка газоходов и вентканалов по стояку в квартирах № 1, 3 МЖД по адресу: г. Калуга,  ул. Болотникова, д. 24</v>
      </c>
    </row>
    <row r="45" spans="1:9" ht="38.25" customHeight="1" x14ac:dyDescent="0.2">
      <c r="A45" s="12">
        <v>1</v>
      </c>
      <c r="B45" s="4" t="s">
        <v>539</v>
      </c>
      <c r="C45" s="7" t="s">
        <v>326</v>
      </c>
      <c r="D45" s="5">
        <v>4223</v>
      </c>
      <c r="E45" s="10" t="s">
        <v>320</v>
      </c>
      <c r="F45" s="59" t="s">
        <v>540</v>
      </c>
      <c r="G45" s="10"/>
      <c r="I45" s="58" t="s">
        <v>541</v>
      </c>
    </row>
    <row r="46" spans="1:9" ht="38.25" customHeight="1" x14ac:dyDescent="0.2">
      <c r="A46" s="12">
        <v>2</v>
      </c>
      <c r="B46" s="4" t="s">
        <v>539</v>
      </c>
      <c r="C46" s="7" t="s">
        <v>327</v>
      </c>
      <c r="D46" s="5">
        <v>15576</v>
      </c>
      <c r="E46" s="10" t="s">
        <v>320</v>
      </c>
      <c r="F46" s="59" t="s">
        <v>542</v>
      </c>
      <c r="G46" s="10"/>
      <c r="I46" s="58" t="s">
        <v>543</v>
      </c>
    </row>
    <row r="47" spans="1:9" ht="51" customHeight="1" x14ac:dyDescent="0.2">
      <c r="A47" s="12">
        <v>3</v>
      </c>
      <c r="B47" s="4" t="s">
        <v>539</v>
      </c>
      <c r="C47" s="7" t="s">
        <v>332</v>
      </c>
      <c r="D47" s="5">
        <v>18694</v>
      </c>
      <c r="E47" s="10" t="s">
        <v>320</v>
      </c>
      <c r="F47" s="59" t="s">
        <v>544</v>
      </c>
      <c r="G47" s="10"/>
      <c r="I47" s="58" t="s">
        <v>545</v>
      </c>
    </row>
    <row r="48" spans="1:9" ht="51" customHeight="1" x14ac:dyDescent="0.2">
      <c r="A48" s="12">
        <v>4</v>
      </c>
      <c r="B48" s="4" t="s">
        <v>546</v>
      </c>
      <c r="C48" s="7" t="s">
        <v>329</v>
      </c>
      <c r="D48" s="5">
        <v>20195</v>
      </c>
      <c r="E48" s="10" t="s">
        <v>320</v>
      </c>
      <c r="F48" s="59" t="s">
        <v>22</v>
      </c>
      <c r="G48" s="10"/>
      <c r="I48" s="58" t="s">
        <v>547</v>
      </c>
    </row>
    <row r="49" spans="1:9" ht="38.25" customHeight="1" x14ac:dyDescent="0.2">
      <c r="A49" s="12">
        <v>5</v>
      </c>
      <c r="B49" s="4" t="s">
        <v>546</v>
      </c>
      <c r="C49" s="7" t="s">
        <v>548</v>
      </c>
      <c r="D49" s="5">
        <v>2387</v>
      </c>
      <c r="E49" s="10" t="s">
        <v>320</v>
      </c>
      <c r="F49" s="59" t="s">
        <v>19</v>
      </c>
      <c r="G49" s="10"/>
      <c r="I49" s="58" t="s">
        <v>549</v>
      </c>
    </row>
    <row r="50" spans="1:9" ht="38.25" customHeight="1" x14ac:dyDescent="0.2">
      <c r="A50" s="12">
        <v>6</v>
      </c>
      <c r="B50" s="4" t="s">
        <v>550</v>
      </c>
      <c r="C50" s="7" t="s">
        <v>551</v>
      </c>
      <c r="D50" s="5">
        <v>16106</v>
      </c>
      <c r="E50" s="10" t="s">
        <v>320</v>
      </c>
      <c r="F50" s="59" t="s">
        <v>540</v>
      </c>
      <c r="G50" s="10"/>
      <c r="I50" s="58" t="s">
        <v>552</v>
      </c>
    </row>
    <row r="51" spans="1:9" ht="38.25" customHeight="1" x14ac:dyDescent="0.2">
      <c r="A51" s="12">
        <v>7</v>
      </c>
      <c r="B51" s="4" t="s">
        <v>550</v>
      </c>
      <c r="C51" s="7" t="s">
        <v>553</v>
      </c>
      <c r="D51" s="5">
        <v>2759</v>
      </c>
      <c r="E51" s="10" t="s">
        <v>320</v>
      </c>
      <c r="F51" s="59" t="s">
        <v>284</v>
      </c>
      <c r="G51" s="10"/>
      <c r="I51" s="58" t="s">
        <v>554</v>
      </c>
    </row>
    <row r="52" spans="1:9" ht="38.25" customHeight="1" x14ac:dyDescent="0.2">
      <c r="A52" s="12">
        <v>8</v>
      </c>
      <c r="B52" s="4" t="s">
        <v>555</v>
      </c>
      <c r="C52" s="7" t="s">
        <v>330</v>
      </c>
      <c r="D52" s="5">
        <v>3392</v>
      </c>
      <c r="E52" s="10" t="s">
        <v>320</v>
      </c>
      <c r="F52" s="59" t="s">
        <v>48</v>
      </c>
      <c r="G52" s="10"/>
      <c r="I52" s="58" t="s">
        <v>556</v>
      </c>
    </row>
    <row r="53" spans="1:9" ht="38.25" customHeight="1" x14ac:dyDescent="0.2">
      <c r="A53" s="12">
        <v>9</v>
      </c>
      <c r="B53" s="4" t="s">
        <v>555</v>
      </c>
      <c r="C53" s="7" t="s">
        <v>331</v>
      </c>
      <c r="D53" s="5">
        <v>19699</v>
      </c>
      <c r="E53" s="10" t="s">
        <v>320</v>
      </c>
      <c r="F53" s="59" t="s">
        <v>19</v>
      </c>
      <c r="G53" s="10"/>
      <c r="I53" s="58" t="s">
        <v>557</v>
      </c>
    </row>
    <row r="54" spans="1:9" ht="51" customHeight="1" x14ac:dyDescent="0.2">
      <c r="A54" s="12">
        <v>1</v>
      </c>
      <c r="B54" s="23" t="s">
        <v>558</v>
      </c>
      <c r="C54" s="73" t="s">
        <v>211</v>
      </c>
      <c r="D54" s="5">
        <v>10925</v>
      </c>
      <c r="E54" s="61" t="s">
        <v>43</v>
      </c>
      <c r="F54" s="76" t="s">
        <v>27</v>
      </c>
      <c r="G54" s="23" t="s">
        <v>559</v>
      </c>
      <c r="I54" s="58" t="s">
        <v>560</v>
      </c>
    </row>
    <row r="55" spans="1:9" ht="51" customHeight="1" x14ac:dyDescent="0.2">
      <c r="A55" s="12">
        <v>2</v>
      </c>
      <c r="B55" s="23" t="s">
        <v>558</v>
      </c>
      <c r="C55" s="73" t="s">
        <v>211</v>
      </c>
      <c r="D55" s="5">
        <v>15353</v>
      </c>
      <c r="E55" s="63" t="s">
        <v>43</v>
      </c>
      <c r="F55" s="76" t="s">
        <v>19</v>
      </c>
      <c r="G55" s="23" t="s">
        <v>561</v>
      </c>
      <c r="I55" s="58" t="s">
        <v>562</v>
      </c>
    </row>
    <row r="56" spans="1:9" ht="51" customHeight="1" x14ac:dyDescent="0.2">
      <c r="A56" s="12">
        <v>3</v>
      </c>
      <c r="B56" s="23" t="s">
        <v>558</v>
      </c>
      <c r="C56" s="73" t="s">
        <v>211</v>
      </c>
      <c r="D56" s="5">
        <v>5388</v>
      </c>
      <c r="E56" s="63" t="s">
        <v>43</v>
      </c>
      <c r="F56" s="75" t="s">
        <v>34</v>
      </c>
      <c r="G56" s="23" t="s">
        <v>563</v>
      </c>
      <c r="I56" s="58" t="s">
        <v>564</v>
      </c>
    </row>
    <row r="57" spans="1:9" ht="51" customHeight="1" x14ac:dyDescent="0.2">
      <c r="A57" s="12">
        <v>4</v>
      </c>
      <c r="B57" s="23" t="s">
        <v>558</v>
      </c>
      <c r="C57" s="73" t="s">
        <v>211</v>
      </c>
      <c r="D57" s="5">
        <v>6820</v>
      </c>
      <c r="E57" s="63" t="s">
        <v>43</v>
      </c>
      <c r="F57" s="75" t="s">
        <v>6</v>
      </c>
      <c r="G57" s="23" t="s">
        <v>565</v>
      </c>
      <c r="I57" s="58" t="s">
        <v>566</v>
      </c>
    </row>
    <row r="58" spans="1:9" ht="51" customHeight="1" x14ac:dyDescent="0.2">
      <c r="A58" s="12">
        <v>5</v>
      </c>
      <c r="B58" s="23" t="s">
        <v>558</v>
      </c>
      <c r="C58" s="73" t="s">
        <v>211</v>
      </c>
      <c r="D58" s="5">
        <v>11251</v>
      </c>
      <c r="E58" s="63" t="s">
        <v>43</v>
      </c>
      <c r="F58" s="75" t="s">
        <v>59</v>
      </c>
      <c r="G58" s="23" t="s">
        <v>567</v>
      </c>
      <c r="I58" s="58" t="s">
        <v>568</v>
      </c>
    </row>
    <row r="59" spans="1:9" ht="51" customHeight="1" x14ac:dyDescent="0.2">
      <c r="A59" s="12">
        <v>6</v>
      </c>
      <c r="B59" s="23" t="s">
        <v>558</v>
      </c>
      <c r="C59" s="73" t="s">
        <v>211</v>
      </c>
      <c r="D59" s="5">
        <v>10416</v>
      </c>
      <c r="E59" s="63" t="s">
        <v>43</v>
      </c>
      <c r="F59" s="75" t="s">
        <v>33</v>
      </c>
      <c r="G59" s="23" t="s">
        <v>569</v>
      </c>
      <c r="I59" s="58" t="s">
        <v>570</v>
      </c>
    </row>
    <row r="60" spans="1:9" ht="51" customHeight="1" x14ac:dyDescent="0.2">
      <c r="A60" s="12">
        <v>7</v>
      </c>
      <c r="B60" s="23" t="s">
        <v>558</v>
      </c>
      <c r="C60" s="73" t="s">
        <v>211</v>
      </c>
      <c r="D60" s="5">
        <v>9199</v>
      </c>
      <c r="E60" s="63" t="s">
        <v>43</v>
      </c>
      <c r="F60" s="75" t="s">
        <v>268</v>
      </c>
      <c r="G60" s="23" t="s">
        <v>571</v>
      </c>
      <c r="I60" s="58" t="s">
        <v>572</v>
      </c>
    </row>
    <row r="61" spans="1:9" ht="51" customHeight="1" x14ac:dyDescent="0.2">
      <c r="A61" s="12">
        <v>8</v>
      </c>
      <c r="B61" s="23" t="s">
        <v>558</v>
      </c>
      <c r="C61" s="73" t="s">
        <v>211</v>
      </c>
      <c r="D61" s="5">
        <v>11129</v>
      </c>
      <c r="E61" s="63" t="s">
        <v>43</v>
      </c>
      <c r="F61" s="76" t="s">
        <v>42</v>
      </c>
      <c r="G61" s="23" t="s">
        <v>573</v>
      </c>
      <c r="I61" s="58" t="s">
        <v>574</v>
      </c>
    </row>
    <row r="62" spans="1:9" ht="51" customHeight="1" x14ac:dyDescent="0.2">
      <c r="A62" s="12">
        <v>9</v>
      </c>
      <c r="B62" s="23" t="s">
        <v>558</v>
      </c>
      <c r="C62" s="73" t="s">
        <v>211</v>
      </c>
      <c r="D62" s="5">
        <v>4683</v>
      </c>
      <c r="E62" s="63" t="s">
        <v>43</v>
      </c>
      <c r="F62" s="76" t="s">
        <v>69</v>
      </c>
      <c r="G62" s="23" t="s">
        <v>575</v>
      </c>
      <c r="I62" s="58" t="s">
        <v>576</v>
      </c>
    </row>
    <row r="63" spans="1:9" ht="51" customHeight="1" x14ac:dyDescent="0.2">
      <c r="A63" s="12">
        <v>10</v>
      </c>
      <c r="B63" s="23" t="s">
        <v>558</v>
      </c>
      <c r="C63" s="73" t="s">
        <v>211</v>
      </c>
      <c r="D63" s="5">
        <v>5587</v>
      </c>
      <c r="E63" s="63" t="s">
        <v>43</v>
      </c>
      <c r="F63" s="76" t="s">
        <v>45</v>
      </c>
      <c r="G63" s="23" t="s">
        <v>577</v>
      </c>
      <c r="I63" s="58" t="s">
        <v>578</v>
      </c>
    </row>
    <row r="64" spans="1:9" ht="51" customHeight="1" x14ac:dyDescent="0.2">
      <c r="A64" s="12">
        <v>11</v>
      </c>
      <c r="B64" s="23" t="s">
        <v>558</v>
      </c>
      <c r="C64" s="73" t="s">
        <v>211</v>
      </c>
      <c r="D64" s="5">
        <v>11606</v>
      </c>
      <c r="E64" s="63" t="s">
        <v>43</v>
      </c>
      <c r="F64" s="76" t="s">
        <v>20</v>
      </c>
      <c r="G64" s="23" t="s">
        <v>579</v>
      </c>
      <c r="I64" s="58" t="s">
        <v>580</v>
      </c>
    </row>
    <row r="65" spans="1:9" ht="51" customHeight="1" x14ac:dyDescent="0.2">
      <c r="A65" s="12">
        <v>12</v>
      </c>
      <c r="B65" s="23" t="s">
        <v>558</v>
      </c>
      <c r="C65" s="73" t="s">
        <v>211</v>
      </c>
      <c r="D65" s="5">
        <v>6145</v>
      </c>
      <c r="E65" s="63" t="s">
        <v>43</v>
      </c>
      <c r="F65" s="76" t="s">
        <v>24</v>
      </c>
      <c r="G65" s="23" t="s">
        <v>581</v>
      </c>
      <c r="I65" s="58" t="s">
        <v>582</v>
      </c>
    </row>
    <row r="66" spans="1:9" ht="63.75" customHeight="1" x14ac:dyDescent="0.2">
      <c r="A66" s="12">
        <v>13</v>
      </c>
      <c r="B66" s="23" t="s">
        <v>583</v>
      </c>
      <c r="C66" s="73" t="s">
        <v>584</v>
      </c>
      <c r="D66" s="73">
        <v>45000</v>
      </c>
      <c r="E66" s="63" t="s">
        <v>585</v>
      </c>
      <c r="F66" s="75" t="s">
        <v>83</v>
      </c>
      <c r="G66" s="23" t="s">
        <v>586</v>
      </c>
      <c r="I66" s="58" t="s">
        <v>587</v>
      </c>
    </row>
    <row r="67" spans="1:9" ht="38.25" customHeight="1" x14ac:dyDescent="0.2">
      <c r="A67" s="77">
        <v>1</v>
      </c>
      <c r="B67" s="4" t="s">
        <v>588</v>
      </c>
      <c r="C67" s="7" t="s">
        <v>589</v>
      </c>
      <c r="D67" s="5">
        <v>6858</v>
      </c>
      <c r="E67" s="4" t="s">
        <v>320</v>
      </c>
      <c r="F67" s="59" t="s">
        <v>590</v>
      </c>
      <c r="G67" s="10"/>
      <c r="I67" s="58" t="s">
        <v>591</v>
      </c>
    </row>
    <row r="68" spans="1:9" ht="38.25" customHeight="1" x14ac:dyDescent="0.2">
      <c r="A68" s="77">
        <v>2</v>
      </c>
      <c r="B68" s="4" t="s">
        <v>592</v>
      </c>
      <c r="C68" s="7" t="s">
        <v>593</v>
      </c>
      <c r="D68" s="5">
        <v>4313</v>
      </c>
      <c r="E68" s="10" t="s">
        <v>320</v>
      </c>
      <c r="F68" s="59" t="s">
        <v>594</v>
      </c>
      <c r="G68" s="10"/>
      <c r="I68" s="58" t="s">
        <v>595</v>
      </c>
    </row>
    <row r="69" spans="1:9" ht="38.25" customHeight="1" x14ac:dyDescent="0.2">
      <c r="A69" s="77">
        <v>3</v>
      </c>
      <c r="B69" s="4" t="s">
        <v>592</v>
      </c>
      <c r="C69" s="7" t="s">
        <v>593</v>
      </c>
      <c r="D69" s="5">
        <v>4313</v>
      </c>
      <c r="E69" s="10" t="s">
        <v>320</v>
      </c>
      <c r="F69" s="59" t="s">
        <v>544</v>
      </c>
      <c r="G69" s="10"/>
      <c r="I69" s="58" t="s">
        <v>596</v>
      </c>
    </row>
    <row r="70" spans="1:9" ht="38.25" customHeight="1" x14ac:dyDescent="0.2">
      <c r="A70" s="77">
        <v>4</v>
      </c>
      <c r="B70" s="4" t="s">
        <v>597</v>
      </c>
      <c r="C70" s="7" t="s">
        <v>598</v>
      </c>
      <c r="D70" s="5">
        <v>4313</v>
      </c>
      <c r="E70" s="10" t="s">
        <v>320</v>
      </c>
      <c r="F70" s="59" t="s">
        <v>599</v>
      </c>
      <c r="G70" s="10"/>
      <c r="I70" s="58" t="s">
        <v>600</v>
      </c>
    </row>
    <row r="71" spans="1:9" ht="38.25" customHeight="1" x14ac:dyDescent="0.2">
      <c r="A71" s="77">
        <v>5</v>
      </c>
      <c r="B71" s="4" t="s">
        <v>597</v>
      </c>
      <c r="C71" s="7" t="s">
        <v>598</v>
      </c>
      <c r="D71" s="5">
        <v>4714</v>
      </c>
      <c r="E71" s="10" t="s">
        <v>320</v>
      </c>
      <c r="F71" s="59" t="s">
        <v>601</v>
      </c>
      <c r="G71" s="10"/>
      <c r="I71" s="58" t="s">
        <v>602</v>
      </c>
    </row>
    <row r="72" spans="1:9" ht="38.25" customHeight="1" x14ac:dyDescent="0.2">
      <c r="A72" s="77">
        <v>6</v>
      </c>
      <c r="B72" s="4" t="s">
        <v>597</v>
      </c>
      <c r="C72" s="7" t="s">
        <v>603</v>
      </c>
      <c r="D72" s="5">
        <v>968</v>
      </c>
      <c r="E72" s="10" t="s">
        <v>320</v>
      </c>
      <c r="F72" s="59" t="s">
        <v>472</v>
      </c>
      <c r="G72" s="10"/>
      <c r="I72" s="58" t="s">
        <v>604</v>
      </c>
    </row>
    <row r="73" spans="1:9" ht="38.25" customHeight="1" x14ac:dyDescent="0.2">
      <c r="A73" s="77">
        <v>7</v>
      </c>
      <c r="B73" s="4" t="s">
        <v>597</v>
      </c>
      <c r="C73" s="7" t="s">
        <v>605</v>
      </c>
      <c r="D73" s="5">
        <v>6762</v>
      </c>
      <c r="E73" s="10" t="s">
        <v>320</v>
      </c>
      <c r="F73" s="59" t="s">
        <v>606</v>
      </c>
      <c r="G73" s="10"/>
      <c r="I73" s="58" t="s">
        <v>607</v>
      </c>
    </row>
    <row r="74" spans="1:9" ht="38.25" customHeight="1" x14ac:dyDescent="0.2">
      <c r="A74" s="77">
        <v>8</v>
      </c>
      <c r="B74" s="4" t="s">
        <v>608</v>
      </c>
      <c r="C74" s="7" t="s">
        <v>609</v>
      </c>
      <c r="D74" s="5">
        <v>968</v>
      </c>
      <c r="E74" s="10" t="s">
        <v>320</v>
      </c>
      <c r="F74" s="78" t="s">
        <v>14</v>
      </c>
      <c r="G74" s="10"/>
      <c r="I74" s="58" t="s">
        <v>610</v>
      </c>
    </row>
    <row r="75" spans="1:9" ht="38.25" customHeight="1" x14ac:dyDescent="0.2">
      <c r="A75" s="12">
        <v>1</v>
      </c>
      <c r="B75" s="4" t="s">
        <v>611</v>
      </c>
      <c r="C75" s="79" t="s">
        <v>612</v>
      </c>
      <c r="D75" s="67">
        <v>5670</v>
      </c>
      <c r="E75" s="10" t="s">
        <v>320</v>
      </c>
      <c r="F75" s="78" t="s">
        <v>46</v>
      </c>
      <c r="G75" s="10"/>
      <c r="I75" s="80" t="s">
        <v>613</v>
      </c>
    </row>
    <row r="76" spans="1:9" ht="51" customHeight="1" x14ac:dyDescent="0.2">
      <c r="A76" s="12">
        <v>2</v>
      </c>
      <c r="B76" s="4" t="s">
        <v>614</v>
      </c>
      <c r="C76" s="79" t="s">
        <v>615</v>
      </c>
      <c r="D76" s="67">
        <v>26375</v>
      </c>
      <c r="E76" s="10" t="s">
        <v>320</v>
      </c>
      <c r="F76" s="78" t="s">
        <v>22</v>
      </c>
      <c r="G76" s="10"/>
      <c r="I76" s="80" t="s">
        <v>616</v>
      </c>
    </row>
    <row r="77" spans="1:9" ht="38.25" customHeight="1" x14ac:dyDescent="0.2">
      <c r="A77" s="12">
        <v>3</v>
      </c>
      <c r="B77" s="4" t="s">
        <v>617</v>
      </c>
      <c r="C77" s="79" t="s">
        <v>618</v>
      </c>
      <c r="D77" s="67">
        <v>4231</v>
      </c>
      <c r="E77" s="10" t="s">
        <v>320</v>
      </c>
      <c r="F77" s="78" t="s">
        <v>58</v>
      </c>
      <c r="G77" s="10"/>
      <c r="I77" s="80" t="s">
        <v>619</v>
      </c>
    </row>
    <row r="78" spans="1:9" ht="38.25" customHeight="1" x14ac:dyDescent="0.2">
      <c r="A78" s="12">
        <v>4</v>
      </c>
      <c r="B78" s="4" t="s">
        <v>620</v>
      </c>
      <c r="C78" s="79" t="s">
        <v>621</v>
      </c>
      <c r="D78" s="67">
        <v>8478</v>
      </c>
      <c r="E78" s="10" t="s">
        <v>320</v>
      </c>
      <c r="F78" s="78" t="s">
        <v>7</v>
      </c>
      <c r="G78" s="10"/>
      <c r="I78" s="80" t="s">
        <v>622</v>
      </c>
    </row>
    <row r="79" spans="1:9" ht="38.25" customHeight="1" x14ac:dyDescent="0.2">
      <c r="A79" s="12">
        <v>5</v>
      </c>
      <c r="B79" s="4" t="s">
        <v>623</v>
      </c>
      <c r="C79" s="79" t="s">
        <v>624</v>
      </c>
      <c r="D79" s="67">
        <v>2950</v>
      </c>
      <c r="E79" s="10" t="s">
        <v>320</v>
      </c>
      <c r="F79" s="78" t="s">
        <v>71</v>
      </c>
      <c r="G79" s="10"/>
      <c r="I79" s="80" t="s">
        <v>625</v>
      </c>
    </row>
    <row r="80" spans="1:9" ht="51" x14ac:dyDescent="0.2">
      <c r="A80" s="12">
        <v>6</v>
      </c>
      <c r="B80" s="4" t="s">
        <v>623</v>
      </c>
      <c r="C80" s="79" t="s">
        <v>626</v>
      </c>
      <c r="D80" s="67">
        <v>3132</v>
      </c>
      <c r="E80" s="10" t="s">
        <v>320</v>
      </c>
      <c r="F80" s="78" t="s">
        <v>273</v>
      </c>
      <c r="G80" s="10"/>
      <c r="I80" s="80" t="s">
        <v>627</v>
      </c>
    </row>
    <row r="81" spans="1:9" ht="38.25" customHeight="1" x14ac:dyDescent="0.2">
      <c r="A81" s="12">
        <v>7</v>
      </c>
      <c r="B81" s="4" t="s">
        <v>628</v>
      </c>
      <c r="C81" s="79" t="s">
        <v>629</v>
      </c>
      <c r="D81" s="67">
        <v>31091</v>
      </c>
      <c r="E81" s="10" t="s">
        <v>320</v>
      </c>
      <c r="F81" s="78" t="s">
        <v>29</v>
      </c>
      <c r="G81" s="10"/>
      <c r="I81" s="80" t="s">
        <v>630</v>
      </c>
    </row>
    <row r="82" spans="1:9" ht="63.75" customHeight="1" x14ac:dyDescent="0.2">
      <c r="A82" s="12">
        <v>8</v>
      </c>
      <c r="B82" s="4" t="s">
        <v>631</v>
      </c>
      <c r="C82" s="79" t="s">
        <v>632</v>
      </c>
      <c r="D82" s="65">
        <v>8268</v>
      </c>
      <c r="E82" s="10" t="s">
        <v>320</v>
      </c>
      <c r="F82" s="78" t="s">
        <v>28</v>
      </c>
      <c r="G82" s="10"/>
      <c r="I82" s="80" t="s">
        <v>633</v>
      </c>
    </row>
    <row r="83" spans="1:9" ht="38.25" customHeight="1" x14ac:dyDescent="0.2">
      <c r="A83" s="12">
        <v>9</v>
      </c>
      <c r="B83" s="4" t="s">
        <v>634</v>
      </c>
      <c r="C83" s="79" t="s">
        <v>635</v>
      </c>
      <c r="D83" s="67">
        <v>1462</v>
      </c>
      <c r="E83" s="10" t="s">
        <v>320</v>
      </c>
      <c r="F83" s="78" t="s">
        <v>45</v>
      </c>
      <c r="G83" s="10"/>
      <c r="I83" s="80" t="s">
        <v>636</v>
      </c>
    </row>
    <row r="84" spans="1:9" ht="38.25" customHeight="1" x14ac:dyDescent="0.2">
      <c r="A84" s="63">
        <v>1</v>
      </c>
      <c r="B84" s="23" t="s">
        <v>637</v>
      </c>
      <c r="C84" s="60" t="s">
        <v>638</v>
      </c>
      <c r="D84" s="23">
        <v>1636.92</v>
      </c>
      <c r="E84" s="23" t="s">
        <v>2</v>
      </c>
      <c r="F84" s="75" t="s">
        <v>47</v>
      </c>
      <c r="G84" s="23" t="s">
        <v>639</v>
      </c>
      <c r="I84" s="40"/>
    </row>
    <row r="85" spans="1:9" ht="61.5" customHeight="1" x14ac:dyDescent="0.2">
      <c r="A85" s="63">
        <v>2</v>
      </c>
      <c r="B85" s="23" t="s">
        <v>640</v>
      </c>
      <c r="C85" s="60" t="s">
        <v>641</v>
      </c>
      <c r="D85" s="23">
        <v>22000</v>
      </c>
      <c r="E85" s="23" t="s">
        <v>642</v>
      </c>
      <c r="F85" s="76" t="s">
        <v>9</v>
      </c>
      <c r="G85" s="23" t="s">
        <v>643</v>
      </c>
      <c r="I85" s="40"/>
    </row>
    <row r="86" spans="1:9" ht="38.25" customHeight="1" x14ac:dyDescent="0.2">
      <c r="A86" s="12">
        <v>1</v>
      </c>
      <c r="B86" s="4" t="s">
        <v>644</v>
      </c>
      <c r="C86" s="7" t="s">
        <v>645</v>
      </c>
      <c r="D86" s="5">
        <v>4439</v>
      </c>
      <c r="E86" s="10" t="s">
        <v>320</v>
      </c>
      <c r="F86" s="59" t="s">
        <v>646</v>
      </c>
      <c r="G86" s="10"/>
      <c r="I86" s="58" t="s">
        <v>647</v>
      </c>
    </row>
    <row r="87" spans="1:9" ht="38.25" customHeight="1" x14ac:dyDescent="0.2">
      <c r="A87" s="12">
        <v>2</v>
      </c>
      <c r="B87" s="4" t="s">
        <v>648</v>
      </c>
      <c r="C87" s="7" t="s">
        <v>649</v>
      </c>
      <c r="D87" s="5">
        <v>9885</v>
      </c>
      <c r="E87" s="10" t="s">
        <v>320</v>
      </c>
      <c r="F87" s="59" t="s">
        <v>650</v>
      </c>
      <c r="G87" s="10"/>
      <c r="I87" s="58" t="s">
        <v>651</v>
      </c>
    </row>
    <row r="88" spans="1:9" ht="38.25" customHeight="1" x14ac:dyDescent="0.2">
      <c r="A88" s="12">
        <v>3</v>
      </c>
      <c r="B88" s="4" t="s">
        <v>652</v>
      </c>
      <c r="C88" s="7" t="s">
        <v>653</v>
      </c>
      <c r="D88" s="5">
        <v>2727</v>
      </c>
      <c r="E88" s="10" t="s">
        <v>320</v>
      </c>
      <c r="F88" s="59" t="s">
        <v>650</v>
      </c>
      <c r="G88" s="10"/>
      <c r="I88" s="58" t="s">
        <v>654</v>
      </c>
    </row>
    <row r="89" spans="1:9" ht="38.25" customHeight="1" x14ac:dyDescent="0.2">
      <c r="A89" s="12">
        <v>4</v>
      </c>
      <c r="B89" s="4" t="s">
        <v>655</v>
      </c>
      <c r="C89" s="7" t="s">
        <v>656</v>
      </c>
      <c r="D89" s="5">
        <v>967</v>
      </c>
      <c r="E89" s="10" t="s">
        <v>320</v>
      </c>
      <c r="F89" s="59" t="s">
        <v>485</v>
      </c>
      <c r="G89" s="10"/>
      <c r="I89" s="58" t="s">
        <v>657</v>
      </c>
    </row>
    <row r="90" spans="1:9" ht="38.25" customHeight="1" x14ac:dyDescent="0.2">
      <c r="A90" s="12">
        <v>5</v>
      </c>
      <c r="B90" s="4" t="s">
        <v>655</v>
      </c>
      <c r="C90" s="7" t="s">
        <v>658</v>
      </c>
      <c r="D90" s="5">
        <v>1457</v>
      </c>
      <c r="E90" s="10" t="s">
        <v>320</v>
      </c>
      <c r="F90" s="59" t="s">
        <v>478</v>
      </c>
      <c r="G90" s="10"/>
      <c r="I90" s="58" t="s">
        <v>659</v>
      </c>
    </row>
    <row r="91" spans="1:9" ht="38.25" customHeight="1" x14ac:dyDescent="0.2">
      <c r="A91" s="12">
        <v>6</v>
      </c>
      <c r="B91" s="4" t="s">
        <v>655</v>
      </c>
      <c r="C91" s="7" t="s">
        <v>660</v>
      </c>
      <c r="D91" s="5">
        <v>719</v>
      </c>
      <c r="E91" s="10" t="s">
        <v>320</v>
      </c>
      <c r="F91" s="59" t="s">
        <v>661</v>
      </c>
      <c r="G91" s="10"/>
      <c r="I91" s="58" t="s">
        <v>662</v>
      </c>
    </row>
    <row r="92" spans="1:9" ht="38.25" customHeight="1" x14ac:dyDescent="0.2">
      <c r="A92" s="12">
        <v>7</v>
      </c>
      <c r="B92" s="4" t="s">
        <v>655</v>
      </c>
      <c r="C92" s="7" t="s">
        <v>663</v>
      </c>
      <c r="D92" s="5">
        <v>973</v>
      </c>
      <c r="E92" s="10" t="s">
        <v>320</v>
      </c>
      <c r="F92" s="59" t="s">
        <v>485</v>
      </c>
      <c r="G92" s="10"/>
      <c r="I92" s="58" t="s">
        <v>664</v>
      </c>
    </row>
    <row r="93" spans="1:9" ht="38.25" customHeight="1" x14ac:dyDescent="0.2">
      <c r="A93" s="12">
        <v>8</v>
      </c>
      <c r="B93" s="4" t="s">
        <v>665</v>
      </c>
      <c r="C93" s="7" t="s">
        <v>666</v>
      </c>
      <c r="D93" s="5">
        <v>1071</v>
      </c>
      <c r="E93" s="10" t="s">
        <v>320</v>
      </c>
      <c r="F93" s="59" t="s">
        <v>485</v>
      </c>
      <c r="G93" s="10"/>
      <c r="I93" s="58" t="s">
        <v>667</v>
      </c>
    </row>
    <row r="94" spans="1:9" ht="38.25" customHeight="1" x14ac:dyDescent="0.2">
      <c r="A94" s="12">
        <v>9</v>
      </c>
      <c r="B94" s="4" t="s">
        <v>665</v>
      </c>
      <c r="C94" s="7" t="s">
        <v>668</v>
      </c>
      <c r="D94" s="5">
        <v>3528</v>
      </c>
      <c r="E94" s="10" t="s">
        <v>320</v>
      </c>
      <c r="F94" s="59" t="s">
        <v>669</v>
      </c>
      <c r="G94" s="10"/>
      <c r="I94" s="58" t="s">
        <v>670</v>
      </c>
    </row>
    <row r="95" spans="1:9" ht="38.25" customHeight="1" x14ac:dyDescent="0.2">
      <c r="A95" s="12">
        <v>10</v>
      </c>
      <c r="B95" s="4" t="s">
        <v>671</v>
      </c>
      <c r="C95" s="7" t="s">
        <v>672</v>
      </c>
      <c r="D95" s="5">
        <v>4763</v>
      </c>
      <c r="E95" s="10" t="s">
        <v>320</v>
      </c>
      <c r="F95" s="59" t="s">
        <v>673</v>
      </c>
      <c r="G95" s="10"/>
      <c r="I95" s="58" t="s">
        <v>674</v>
      </c>
    </row>
    <row r="96" spans="1:9" ht="38.25" customHeight="1" x14ac:dyDescent="0.2">
      <c r="A96" s="12">
        <v>11</v>
      </c>
      <c r="B96" s="4" t="s">
        <v>671</v>
      </c>
      <c r="C96" s="7" t="s">
        <v>675</v>
      </c>
      <c r="D96" s="5">
        <v>21208</v>
      </c>
      <c r="E96" s="10" t="s">
        <v>320</v>
      </c>
      <c r="F96" s="59" t="s">
        <v>544</v>
      </c>
      <c r="G96" s="10"/>
      <c r="I96" s="58" t="s">
        <v>676</v>
      </c>
    </row>
    <row r="97" spans="1:9" ht="38.25" customHeight="1" x14ac:dyDescent="0.2">
      <c r="A97" s="12">
        <v>12</v>
      </c>
      <c r="B97" s="4" t="s">
        <v>671</v>
      </c>
      <c r="C97" s="79" t="s">
        <v>624</v>
      </c>
      <c r="D97" s="5">
        <v>4150</v>
      </c>
      <c r="E97" s="10" t="s">
        <v>320</v>
      </c>
      <c r="F97" s="70" t="s">
        <v>18</v>
      </c>
      <c r="G97" s="10"/>
      <c r="I97" s="58" t="s">
        <v>677</v>
      </c>
    </row>
    <row r="98" spans="1:9" ht="38.25" customHeight="1" x14ac:dyDescent="0.2">
      <c r="A98" s="12">
        <v>13</v>
      </c>
      <c r="B98" s="4" t="s">
        <v>678</v>
      </c>
      <c r="C98" s="79" t="s">
        <v>624</v>
      </c>
      <c r="D98" s="5">
        <v>4150</v>
      </c>
      <c r="E98" s="10" t="s">
        <v>320</v>
      </c>
      <c r="F98" s="59" t="s">
        <v>679</v>
      </c>
      <c r="G98" s="10"/>
      <c r="I98" s="58" t="s">
        <v>680</v>
      </c>
    </row>
    <row r="99" spans="1:9" ht="38.25" customHeight="1" x14ac:dyDescent="0.2">
      <c r="A99" s="12">
        <v>14</v>
      </c>
      <c r="B99" s="4" t="s">
        <v>681</v>
      </c>
      <c r="C99" s="79" t="s">
        <v>682</v>
      </c>
      <c r="D99" s="4">
        <v>21771</v>
      </c>
      <c r="E99" s="10" t="s">
        <v>320</v>
      </c>
      <c r="F99" s="70" t="s">
        <v>22</v>
      </c>
      <c r="G99" s="10"/>
      <c r="I99" s="58" t="s">
        <v>683</v>
      </c>
    </row>
    <row r="100" spans="1:9" ht="38.25" customHeight="1" x14ac:dyDescent="0.2">
      <c r="A100" s="12">
        <v>15</v>
      </c>
      <c r="B100" s="4" t="s">
        <v>681</v>
      </c>
      <c r="C100" s="70" t="s">
        <v>684</v>
      </c>
      <c r="D100" s="5">
        <v>968</v>
      </c>
      <c r="E100" s="10" t="s">
        <v>320</v>
      </c>
      <c r="F100" s="70" t="s">
        <v>44</v>
      </c>
      <c r="G100" s="10"/>
      <c r="I100" s="58" t="s">
        <v>685</v>
      </c>
    </row>
    <row r="101" spans="1:9" ht="38.25" customHeight="1" x14ac:dyDescent="0.2">
      <c r="A101" s="12">
        <v>16</v>
      </c>
      <c r="B101" s="4" t="s">
        <v>686</v>
      </c>
      <c r="C101" s="6" t="s">
        <v>687</v>
      </c>
      <c r="D101" s="5">
        <v>8765</v>
      </c>
      <c r="E101" s="10" t="s">
        <v>320</v>
      </c>
      <c r="F101" s="59" t="s">
        <v>669</v>
      </c>
      <c r="G101" s="10"/>
      <c r="I101" s="58" t="s">
        <v>688</v>
      </c>
    </row>
    <row r="102" spans="1:9" ht="38.25" customHeight="1" x14ac:dyDescent="0.2">
      <c r="A102" s="12">
        <v>17</v>
      </c>
      <c r="B102" s="4" t="s">
        <v>689</v>
      </c>
      <c r="C102" s="7" t="s">
        <v>690</v>
      </c>
      <c r="D102" s="5">
        <v>589</v>
      </c>
      <c r="E102" s="10" t="s">
        <v>320</v>
      </c>
      <c r="F102" s="70" t="s">
        <v>16</v>
      </c>
      <c r="G102" s="10"/>
      <c r="I102" s="58" t="s">
        <v>691</v>
      </c>
    </row>
    <row r="103" spans="1:9" ht="38.25" customHeight="1" x14ac:dyDescent="0.2">
      <c r="A103" s="12">
        <v>18</v>
      </c>
      <c r="B103" s="4" t="s">
        <v>692</v>
      </c>
      <c r="C103" s="7" t="s">
        <v>645</v>
      </c>
      <c r="D103" s="5">
        <v>2129</v>
      </c>
      <c r="E103" s="10" t="s">
        <v>320</v>
      </c>
      <c r="F103" s="59" t="s">
        <v>599</v>
      </c>
      <c r="G103" s="10"/>
      <c r="I103" s="58" t="s">
        <v>693</v>
      </c>
    </row>
    <row r="104" spans="1:9" ht="38.25" customHeight="1" x14ac:dyDescent="0.2">
      <c r="A104" s="12">
        <v>19</v>
      </c>
      <c r="B104" s="4" t="s">
        <v>692</v>
      </c>
      <c r="C104" s="6" t="s">
        <v>694</v>
      </c>
      <c r="D104" s="5">
        <v>2901</v>
      </c>
      <c r="E104" s="10" t="s">
        <v>320</v>
      </c>
      <c r="F104" s="70" t="s">
        <v>279</v>
      </c>
      <c r="G104" s="10"/>
      <c r="I104" s="58" t="s">
        <v>695</v>
      </c>
    </row>
    <row r="105" spans="1:9" ht="38.25" customHeight="1" x14ac:dyDescent="0.2">
      <c r="A105" s="12">
        <v>20</v>
      </c>
      <c r="B105" s="4" t="s">
        <v>692</v>
      </c>
      <c r="C105" s="7" t="s">
        <v>696</v>
      </c>
      <c r="D105" s="5">
        <v>2651</v>
      </c>
      <c r="E105" s="10" t="s">
        <v>320</v>
      </c>
      <c r="F105" s="59" t="s">
        <v>485</v>
      </c>
      <c r="G105" s="10"/>
      <c r="I105" s="58" t="s">
        <v>697</v>
      </c>
    </row>
    <row r="106" spans="1:9" ht="38.25" customHeight="1" x14ac:dyDescent="0.2">
      <c r="A106" s="12">
        <v>21</v>
      </c>
      <c r="B106" s="4" t="s">
        <v>692</v>
      </c>
      <c r="C106" s="6" t="s">
        <v>698</v>
      </c>
      <c r="D106" s="5">
        <v>89160</v>
      </c>
      <c r="E106" s="10" t="s">
        <v>320</v>
      </c>
      <c r="F106" s="70" t="s">
        <v>29</v>
      </c>
      <c r="G106" s="10"/>
      <c r="I106" s="58" t="s">
        <v>699</v>
      </c>
    </row>
    <row r="107" spans="1:9" ht="38.25" customHeight="1" x14ac:dyDescent="0.2">
      <c r="A107" s="12">
        <v>22</v>
      </c>
      <c r="B107" s="4" t="s">
        <v>700</v>
      </c>
      <c r="C107" s="6" t="s">
        <v>701</v>
      </c>
      <c r="D107" s="5">
        <v>10986</v>
      </c>
      <c r="E107" s="10" t="s">
        <v>320</v>
      </c>
      <c r="F107" s="59" t="s">
        <v>540</v>
      </c>
      <c r="G107" s="10"/>
      <c r="I107" s="58" t="s">
        <v>702</v>
      </c>
    </row>
    <row r="108" spans="1:9" ht="38.25" customHeight="1" x14ac:dyDescent="0.2">
      <c r="A108" s="12">
        <v>23</v>
      </c>
      <c r="B108" s="4" t="s">
        <v>700</v>
      </c>
      <c r="C108" s="6" t="s">
        <v>703</v>
      </c>
      <c r="D108" s="5">
        <v>8752</v>
      </c>
      <c r="E108" s="10" t="s">
        <v>320</v>
      </c>
      <c r="F108" s="70" t="s">
        <v>56</v>
      </c>
      <c r="G108" s="10"/>
      <c r="I108" s="58" t="s">
        <v>704</v>
      </c>
    </row>
    <row r="109" spans="1:9" ht="38.25" customHeight="1" x14ac:dyDescent="0.2">
      <c r="A109" s="12">
        <v>24</v>
      </c>
      <c r="B109" s="4" t="s">
        <v>705</v>
      </c>
      <c r="C109" s="6" t="s">
        <v>706</v>
      </c>
      <c r="D109" s="5">
        <v>21700</v>
      </c>
      <c r="E109" s="10" t="s">
        <v>320</v>
      </c>
      <c r="F109" s="70" t="s">
        <v>22</v>
      </c>
      <c r="G109" s="10"/>
      <c r="I109" s="58" t="s">
        <v>707</v>
      </c>
    </row>
    <row r="110" spans="1:9" ht="65.25" customHeight="1" x14ac:dyDescent="0.2">
      <c r="A110" s="63">
        <v>1</v>
      </c>
      <c r="B110" s="23" t="s">
        <v>708</v>
      </c>
      <c r="C110" s="60" t="s">
        <v>709</v>
      </c>
      <c r="D110" s="73">
        <v>19697.5</v>
      </c>
      <c r="E110" s="23" t="s">
        <v>710</v>
      </c>
      <c r="F110" s="76" t="s">
        <v>21</v>
      </c>
      <c r="G110" s="23" t="s">
        <v>711</v>
      </c>
      <c r="H110" s="81"/>
      <c r="I110" s="40"/>
    </row>
    <row r="111" spans="1:9" ht="51" customHeight="1" x14ac:dyDescent="0.2">
      <c r="A111" s="63">
        <v>2</v>
      </c>
      <c r="B111" s="23" t="s">
        <v>708</v>
      </c>
      <c r="C111" s="60" t="s">
        <v>709</v>
      </c>
      <c r="D111" s="73">
        <v>19697.5</v>
      </c>
      <c r="E111" s="23" t="s">
        <v>710</v>
      </c>
      <c r="F111" s="82" t="s">
        <v>485</v>
      </c>
      <c r="G111" s="23" t="s">
        <v>712</v>
      </c>
      <c r="H111" s="81"/>
      <c r="I111" s="40"/>
    </row>
    <row r="112" spans="1:9" ht="51" customHeight="1" x14ac:dyDescent="0.2">
      <c r="A112" s="63">
        <v>3</v>
      </c>
      <c r="B112" s="23" t="s">
        <v>708</v>
      </c>
      <c r="C112" s="60" t="s">
        <v>709</v>
      </c>
      <c r="D112" s="73">
        <v>19787.5</v>
      </c>
      <c r="E112" s="23" t="s">
        <v>710</v>
      </c>
      <c r="F112" s="75" t="s">
        <v>29</v>
      </c>
      <c r="G112" s="23" t="s">
        <v>713</v>
      </c>
      <c r="H112" s="81"/>
      <c r="I112" s="40"/>
    </row>
    <row r="113" spans="1:9" ht="51" customHeight="1" x14ac:dyDescent="0.2">
      <c r="A113" s="63">
        <v>4</v>
      </c>
      <c r="B113" s="23" t="s">
        <v>708</v>
      </c>
      <c r="C113" s="60" t="s">
        <v>709</v>
      </c>
      <c r="D113" s="73">
        <v>19991.5</v>
      </c>
      <c r="E113" s="23" t="s">
        <v>710</v>
      </c>
      <c r="F113" s="76" t="s">
        <v>16</v>
      </c>
      <c r="G113" s="23" t="s">
        <v>714</v>
      </c>
      <c r="I113" s="16"/>
    </row>
    <row r="114" spans="1:9" ht="51" customHeight="1" x14ac:dyDescent="0.2">
      <c r="A114" s="63">
        <v>5</v>
      </c>
      <c r="B114" s="23" t="s">
        <v>708</v>
      </c>
      <c r="C114" s="60" t="s">
        <v>709</v>
      </c>
      <c r="D114" s="73">
        <v>19991.5</v>
      </c>
      <c r="E114" s="23" t="s">
        <v>710</v>
      </c>
      <c r="F114" s="75" t="s">
        <v>15</v>
      </c>
      <c r="G114" s="23" t="s">
        <v>715</v>
      </c>
      <c r="I114" s="16"/>
    </row>
    <row r="115" spans="1:9" ht="76.5" customHeight="1" x14ac:dyDescent="0.2">
      <c r="A115" s="63">
        <v>6</v>
      </c>
      <c r="B115" s="23" t="s">
        <v>716</v>
      </c>
      <c r="C115" s="73" t="s">
        <v>717</v>
      </c>
      <c r="D115" s="73">
        <v>14040</v>
      </c>
      <c r="E115" s="23" t="s">
        <v>710</v>
      </c>
      <c r="F115" s="75" t="s">
        <v>29</v>
      </c>
      <c r="G115" s="23" t="s">
        <v>718</v>
      </c>
      <c r="I115" s="16"/>
    </row>
    <row r="116" spans="1:9" ht="63.75" customHeight="1" x14ac:dyDescent="0.2">
      <c r="A116" s="77">
        <v>1</v>
      </c>
      <c r="B116" s="4" t="s">
        <v>719</v>
      </c>
      <c r="C116" s="7" t="s">
        <v>720</v>
      </c>
      <c r="D116" s="5">
        <v>9485</v>
      </c>
      <c r="E116" s="10" t="s">
        <v>320</v>
      </c>
      <c r="F116" s="59" t="s">
        <v>721</v>
      </c>
      <c r="G116" s="10"/>
      <c r="I116" s="58" t="s">
        <v>722</v>
      </c>
    </row>
    <row r="117" spans="1:9" ht="38.25" customHeight="1" x14ac:dyDescent="0.2">
      <c r="A117" s="77">
        <v>2</v>
      </c>
      <c r="B117" s="4" t="s">
        <v>723</v>
      </c>
      <c r="C117" s="7" t="s">
        <v>724</v>
      </c>
      <c r="D117" s="5">
        <v>2632</v>
      </c>
      <c r="E117" s="10" t="s">
        <v>320</v>
      </c>
      <c r="F117" s="59" t="s">
        <v>725</v>
      </c>
      <c r="G117" s="10"/>
      <c r="I117" s="62" t="s">
        <v>726</v>
      </c>
    </row>
    <row r="118" spans="1:9" ht="38.25" customHeight="1" x14ac:dyDescent="0.2">
      <c r="A118" s="77">
        <v>3</v>
      </c>
      <c r="B118" s="4" t="s">
        <v>723</v>
      </c>
      <c r="C118" s="7" t="s">
        <v>696</v>
      </c>
      <c r="D118" s="5">
        <v>995</v>
      </c>
      <c r="E118" s="10" t="s">
        <v>320</v>
      </c>
      <c r="F118" s="59" t="s">
        <v>727</v>
      </c>
      <c r="G118" s="10"/>
      <c r="I118" s="58" t="s">
        <v>728</v>
      </c>
    </row>
    <row r="119" spans="1:9" ht="38.25" customHeight="1" x14ac:dyDescent="0.2">
      <c r="A119" s="77">
        <v>4</v>
      </c>
      <c r="B119" s="4" t="s">
        <v>729</v>
      </c>
      <c r="C119" s="7" t="s">
        <v>730</v>
      </c>
      <c r="D119" s="5">
        <v>27133</v>
      </c>
      <c r="E119" s="10" t="s">
        <v>320</v>
      </c>
      <c r="F119" s="59" t="s">
        <v>673</v>
      </c>
      <c r="G119" s="10"/>
      <c r="I119" s="58" t="s">
        <v>731</v>
      </c>
    </row>
    <row r="120" spans="1:9" ht="38.25" customHeight="1" x14ac:dyDescent="0.2">
      <c r="A120" s="77">
        <v>5</v>
      </c>
      <c r="B120" s="4" t="s">
        <v>729</v>
      </c>
      <c r="C120" s="7" t="s">
        <v>732</v>
      </c>
      <c r="D120" s="5">
        <v>3491</v>
      </c>
      <c r="E120" s="10" t="s">
        <v>320</v>
      </c>
      <c r="F120" s="59" t="s">
        <v>733</v>
      </c>
      <c r="G120" s="10"/>
      <c r="I120" s="58" t="s">
        <v>734</v>
      </c>
    </row>
    <row r="121" spans="1:9" ht="38.25" customHeight="1" x14ac:dyDescent="0.2">
      <c r="A121" s="77">
        <v>6</v>
      </c>
      <c r="B121" s="4" t="s">
        <v>729</v>
      </c>
      <c r="C121" s="7" t="s">
        <v>735</v>
      </c>
      <c r="D121" s="5">
        <v>23220</v>
      </c>
      <c r="E121" s="10" t="s">
        <v>320</v>
      </c>
      <c r="F121" s="59" t="s">
        <v>736</v>
      </c>
      <c r="G121" s="10"/>
      <c r="I121" s="62" t="s">
        <v>737</v>
      </c>
    </row>
    <row r="122" spans="1:9" ht="38.25" customHeight="1" x14ac:dyDescent="0.2">
      <c r="A122" s="77">
        <v>7</v>
      </c>
      <c r="B122" s="4" t="s">
        <v>738</v>
      </c>
      <c r="C122" s="7" t="s">
        <v>739</v>
      </c>
      <c r="D122" s="5">
        <v>12914</v>
      </c>
      <c r="E122" s="10" t="s">
        <v>320</v>
      </c>
      <c r="F122" s="59" t="s">
        <v>333</v>
      </c>
      <c r="G122" s="10"/>
      <c r="I122" s="62" t="s">
        <v>740</v>
      </c>
    </row>
    <row r="123" spans="1:9" ht="38.25" customHeight="1" x14ac:dyDescent="0.2">
      <c r="A123" s="77">
        <v>8</v>
      </c>
      <c r="B123" s="4" t="s">
        <v>741</v>
      </c>
      <c r="C123" s="7" t="s">
        <v>742</v>
      </c>
      <c r="D123" s="5">
        <v>4312</v>
      </c>
      <c r="E123" s="10" t="s">
        <v>320</v>
      </c>
      <c r="F123" s="59" t="s">
        <v>743</v>
      </c>
      <c r="G123" s="10"/>
      <c r="I123" s="58" t="s">
        <v>744</v>
      </c>
    </row>
    <row r="124" spans="1:9" ht="38.25" customHeight="1" x14ac:dyDescent="0.2">
      <c r="A124" s="77">
        <v>9</v>
      </c>
      <c r="B124" s="4" t="s">
        <v>745</v>
      </c>
      <c r="C124" s="7" t="s">
        <v>746</v>
      </c>
      <c r="D124" s="5">
        <v>3688</v>
      </c>
      <c r="E124" s="10" t="s">
        <v>320</v>
      </c>
      <c r="F124" s="59" t="s">
        <v>747</v>
      </c>
      <c r="G124" s="10"/>
      <c r="I124" s="62" t="s">
        <v>748</v>
      </c>
    </row>
    <row r="125" spans="1:9" ht="38.25" customHeight="1" x14ac:dyDescent="0.2">
      <c r="A125" s="77">
        <v>10</v>
      </c>
      <c r="B125" s="4" t="s">
        <v>749</v>
      </c>
      <c r="C125" s="7" t="s">
        <v>750</v>
      </c>
      <c r="D125" s="5">
        <v>8628</v>
      </c>
      <c r="E125" s="10" t="s">
        <v>320</v>
      </c>
      <c r="F125" s="59" t="s">
        <v>407</v>
      </c>
      <c r="G125" s="10"/>
      <c r="I125" s="62" t="s">
        <v>751</v>
      </c>
    </row>
    <row r="126" spans="1:9" ht="38.25" customHeight="1" x14ac:dyDescent="0.2">
      <c r="A126" s="77">
        <v>11</v>
      </c>
      <c r="B126" s="4" t="s">
        <v>749</v>
      </c>
      <c r="C126" s="7" t="s">
        <v>752</v>
      </c>
      <c r="D126" s="5">
        <v>4501</v>
      </c>
      <c r="E126" s="10" t="s">
        <v>320</v>
      </c>
      <c r="F126" s="59" t="s">
        <v>753</v>
      </c>
      <c r="G126" s="10"/>
      <c r="I126" s="62" t="s">
        <v>754</v>
      </c>
    </row>
    <row r="127" spans="1:9" ht="38.25" customHeight="1" x14ac:dyDescent="0.2">
      <c r="A127" s="63">
        <v>1</v>
      </c>
      <c r="B127" s="23" t="s">
        <v>745</v>
      </c>
      <c r="C127" s="60" t="s">
        <v>755</v>
      </c>
      <c r="D127" s="23">
        <v>2088.75</v>
      </c>
      <c r="E127" s="23" t="s">
        <v>2</v>
      </c>
      <c r="F127" s="75" t="s">
        <v>273</v>
      </c>
      <c r="G127" s="23" t="s">
        <v>756</v>
      </c>
      <c r="I127" s="40" t="str">
        <f t="shared" si="0"/>
        <v>Прочистка газохода и вентканала по стояку в квартире № 3 МЖД по адресу: г. Калуга,  ул. Болотникова, д. 6</v>
      </c>
    </row>
    <row r="128" spans="1:9" ht="38.25" customHeight="1" x14ac:dyDescent="0.2">
      <c r="A128" s="12">
        <v>1</v>
      </c>
      <c r="B128" s="4" t="s">
        <v>757</v>
      </c>
      <c r="C128" s="7" t="s">
        <v>758</v>
      </c>
      <c r="D128" s="5">
        <v>6330</v>
      </c>
      <c r="E128" s="10" t="s">
        <v>320</v>
      </c>
      <c r="F128" s="59" t="s">
        <v>478</v>
      </c>
      <c r="G128" s="10"/>
      <c r="I128" s="58" t="s">
        <v>759</v>
      </c>
    </row>
    <row r="129" spans="1:9" ht="38.25" customHeight="1" x14ac:dyDescent="0.2">
      <c r="A129" s="12">
        <v>2</v>
      </c>
      <c r="B129" s="4" t="s">
        <v>757</v>
      </c>
      <c r="C129" s="7" t="s">
        <v>760</v>
      </c>
      <c r="D129" s="5">
        <v>5961</v>
      </c>
      <c r="E129" s="10" t="s">
        <v>320</v>
      </c>
      <c r="F129" s="59" t="s">
        <v>761</v>
      </c>
      <c r="G129" s="10"/>
      <c r="I129" s="58" t="s">
        <v>762</v>
      </c>
    </row>
    <row r="130" spans="1:9" ht="38.25" customHeight="1" x14ac:dyDescent="0.2">
      <c r="A130" s="12">
        <v>3</v>
      </c>
      <c r="B130" s="4" t="s">
        <v>763</v>
      </c>
      <c r="C130" s="7" t="s">
        <v>764</v>
      </c>
      <c r="D130" s="5">
        <v>3521</v>
      </c>
      <c r="E130" s="10" t="s">
        <v>320</v>
      </c>
      <c r="F130" s="59" t="s">
        <v>743</v>
      </c>
      <c r="G130" s="10"/>
      <c r="I130" s="58" t="s">
        <v>765</v>
      </c>
    </row>
    <row r="131" spans="1:9" ht="38.25" customHeight="1" x14ac:dyDescent="0.2">
      <c r="A131" s="12">
        <v>4</v>
      </c>
      <c r="B131" s="4" t="s">
        <v>763</v>
      </c>
      <c r="C131" s="7" t="s">
        <v>766</v>
      </c>
      <c r="D131" s="5">
        <v>4313</v>
      </c>
      <c r="E131" s="10" t="s">
        <v>320</v>
      </c>
      <c r="F131" s="59" t="s">
        <v>650</v>
      </c>
      <c r="G131" s="10"/>
      <c r="I131" s="58" t="s">
        <v>767</v>
      </c>
    </row>
    <row r="132" spans="1:9" ht="38.25" customHeight="1" x14ac:dyDescent="0.2">
      <c r="A132" s="12">
        <v>5</v>
      </c>
      <c r="B132" s="4" t="s">
        <v>768</v>
      </c>
      <c r="C132" s="7" t="s">
        <v>769</v>
      </c>
      <c r="D132" s="5">
        <v>15712</v>
      </c>
      <c r="E132" s="10" t="s">
        <v>320</v>
      </c>
      <c r="F132" s="59" t="s">
        <v>47</v>
      </c>
      <c r="G132" s="10"/>
      <c r="I132" s="58" t="s">
        <v>770</v>
      </c>
    </row>
    <row r="133" spans="1:9" ht="38.25" customHeight="1" x14ac:dyDescent="0.2">
      <c r="A133" s="12">
        <v>6</v>
      </c>
      <c r="B133" s="4" t="s">
        <v>771</v>
      </c>
      <c r="C133" s="7" t="s">
        <v>772</v>
      </c>
      <c r="D133" s="5">
        <v>2238</v>
      </c>
      <c r="E133" s="10" t="s">
        <v>320</v>
      </c>
      <c r="F133" s="59" t="s">
        <v>773</v>
      </c>
      <c r="G133" s="10"/>
      <c r="I133" s="58" t="s">
        <v>774</v>
      </c>
    </row>
    <row r="134" spans="1:9" ht="38.25" customHeight="1" x14ac:dyDescent="0.2">
      <c r="A134" s="12">
        <v>7</v>
      </c>
      <c r="B134" s="4" t="s">
        <v>775</v>
      </c>
      <c r="C134" s="7" t="s">
        <v>776</v>
      </c>
      <c r="D134" s="5">
        <v>22563</v>
      </c>
      <c r="E134" s="10" t="s">
        <v>320</v>
      </c>
      <c r="F134" s="59" t="s">
        <v>777</v>
      </c>
      <c r="G134" s="10"/>
      <c r="I134" s="58" t="s">
        <v>778</v>
      </c>
    </row>
    <row r="135" spans="1:9" ht="38.25" customHeight="1" x14ac:dyDescent="0.2">
      <c r="A135" s="12">
        <v>8</v>
      </c>
      <c r="B135" s="4" t="s">
        <v>779</v>
      </c>
      <c r="C135" s="7" t="s">
        <v>780</v>
      </c>
      <c r="D135" s="5">
        <v>6369</v>
      </c>
      <c r="E135" s="10" t="s">
        <v>320</v>
      </c>
      <c r="F135" s="59" t="s">
        <v>10</v>
      </c>
      <c r="G135" s="10"/>
      <c r="I135" s="58" t="s">
        <v>781</v>
      </c>
    </row>
    <row r="136" spans="1:9" ht="38.25" customHeight="1" x14ac:dyDescent="0.2">
      <c r="A136" s="12">
        <v>9</v>
      </c>
      <c r="B136" s="4" t="s">
        <v>779</v>
      </c>
      <c r="C136" s="7" t="s">
        <v>656</v>
      </c>
      <c r="D136" s="5">
        <v>1207</v>
      </c>
      <c r="E136" s="10" t="s">
        <v>320</v>
      </c>
      <c r="F136" s="59" t="s">
        <v>782</v>
      </c>
      <c r="G136" s="10"/>
      <c r="I136" s="58" t="s">
        <v>783</v>
      </c>
    </row>
    <row r="137" spans="1:9" ht="38.25" customHeight="1" x14ac:dyDescent="0.2">
      <c r="A137" s="12">
        <v>10</v>
      </c>
      <c r="B137" s="4" t="s">
        <v>784</v>
      </c>
      <c r="C137" s="79" t="s">
        <v>682</v>
      </c>
      <c r="D137" s="5">
        <v>20577</v>
      </c>
      <c r="E137" s="10" t="s">
        <v>320</v>
      </c>
      <c r="F137" s="59" t="s">
        <v>472</v>
      </c>
      <c r="G137" s="10"/>
      <c r="I137" s="58" t="s">
        <v>785</v>
      </c>
    </row>
    <row r="138" spans="1:9" ht="38.25" customHeight="1" x14ac:dyDescent="0.2">
      <c r="A138" s="12">
        <v>11</v>
      </c>
      <c r="B138" s="4" t="s">
        <v>784</v>
      </c>
      <c r="C138" s="79" t="s">
        <v>786</v>
      </c>
      <c r="D138" s="5">
        <v>13150</v>
      </c>
      <c r="E138" s="10" t="s">
        <v>320</v>
      </c>
      <c r="F138" s="59" t="s">
        <v>787</v>
      </c>
      <c r="G138" s="10"/>
      <c r="I138" s="58" t="s">
        <v>788</v>
      </c>
    </row>
    <row r="139" spans="1:9" ht="38.25" customHeight="1" x14ac:dyDescent="0.2">
      <c r="A139" s="12">
        <v>12</v>
      </c>
      <c r="B139" s="4" t="s">
        <v>789</v>
      </c>
      <c r="C139" s="7" t="s">
        <v>790</v>
      </c>
      <c r="D139" s="5">
        <v>2851</v>
      </c>
      <c r="E139" s="10" t="s">
        <v>320</v>
      </c>
      <c r="F139" s="59" t="s">
        <v>791</v>
      </c>
      <c r="G139" s="10"/>
      <c r="I139" s="58" t="s">
        <v>792</v>
      </c>
    </row>
    <row r="140" spans="1:9" ht="38.25" customHeight="1" x14ac:dyDescent="0.2">
      <c r="A140" s="12">
        <v>13</v>
      </c>
      <c r="B140" s="4" t="s">
        <v>789</v>
      </c>
      <c r="C140" s="7" t="s">
        <v>793</v>
      </c>
      <c r="D140" s="67">
        <v>22313</v>
      </c>
      <c r="E140" s="10" t="s">
        <v>320</v>
      </c>
      <c r="F140" s="59" t="s">
        <v>34</v>
      </c>
      <c r="G140" s="10"/>
      <c r="I140" s="58" t="s">
        <v>794</v>
      </c>
    </row>
    <row r="141" spans="1:9" ht="38.25" customHeight="1" x14ac:dyDescent="0.2">
      <c r="A141" s="12">
        <v>14</v>
      </c>
      <c r="B141" s="4" t="s">
        <v>795</v>
      </c>
      <c r="C141" s="7" t="s">
        <v>796</v>
      </c>
      <c r="D141" s="5">
        <v>94506</v>
      </c>
      <c r="E141" s="10" t="s">
        <v>320</v>
      </c>
      <c r="F141" s="59" t="s">
        <v>797</v>
      </c>
      <c r="G141" s="10"/>
      <c r="I141" s="58" t="s">
        <v>798</v>
      </c>
    </row>
    <row r="142" spans="1:9" ht="38.25" customHeight="1" x14ac:dyDescent="0.2">
      <c r="A142" s="12">
        <v>15</v>
      </c>
      <c r="B142" s="4" t="s">
        <v>795</v>
      </c>
      <c r="C142" s="7" t="s">
        <v>799</v>
      </c>
      <c r="D142" s="5">
        <v>3413</v>
      </c>
      <c r="E142" s="10" t="s">
        <v>320</v>
      </c>
      <c r="F142" s="59" t="s">
        <v>34</v>
      </c>
      <c r="G142" s="10"/>
      <c r="I142" s="58" t="s">
        <v>800</v>
      </c>
    </row>
    <row r="143" spans="1:9" ht="38.25" customHeight="1" x14ac:dyDescent="0.2">
      <c r="A143" s="12">
        <v>16</v>
      </c>
      <c r="B143" s="4" t="s">
        <v>795</v>
      </c>
      <c r="C143" s="7" t="s">
        <v>801</v>
      </c>
      <c r="D143" s="5">
        <v>4800</v>
      </c>
      <c r="E143" s="10" t="s">
        <v>320</v>
      </c>
      <c r="F143" s="59" t="s">
        <v>802</v>
      </c>
      <c r="G143" s="10"/>
      <c r="I143" s="58" t="s">
        <v>803</v>
      </c>
    </row>
    <row r="144" spans="1:9" ht="38.25" customHeight="1" x14ac:dyDescent="0.2">
      <c r="A144" s="12">
        <v>17</v>
      </c>
      <c r="B144" s="4" t="s">
        <v>795</v>
      </c>
      <c r="C144" s="7" t="s">
        <v>804</v>
      </c>
      <c r="D144" s="5">
        <v>1052</v>
      </c>
      <c r="E144" s="10" t="s">
        <v>320</v>
      </c>
      <c r="F144" s="59" t="s">
        <v>16</v>
      </c>
      <c r="G144" s="10"/>
      <c r="I144" s="58" t="s">
        <v>805</v>
      </c>
    </row>
    <row r="145" spans="1:9" ht="38.25" customHeight="1" x14ac:dyDescent="0.2">
      <c r="A145" s="12">
        <v>18</v>
      </c>
      <c r="B145" s="4" t="s">
        <v>806</v>
      </c>
      <c r="C145" s="7" t="s">
        <v>807</v>
      </c>
      <c r="D145" s="5">
        <v>4774</v>
      </c>
      <c r="E145" s="10" t="s">
        <v>320</v>
      </c>
      <c r="F145" s="59" t="s">
        <v>808</v>
      </c>
      <c r="G145" s="10"/>
      <c r="I145" s="58" t="s">
        <v>809</v>
      </c>
    </row>
    <row r="146" spans="1:9" ht="38.25" customHeight="1" x14ac:dyDescent="0.2">
      <c r="A146" s="63">
        <v>1</v>
      </c>
      <c r="B146" s="23" t="s">
        <v>810</v>
      </c>
      <c r="C146" s="60" t="s">
        <v>811</v>
      </c>
      <c r="D146" s="23">
        <v>1047.43</v>
      </c>
      <c r="E146" s="23" t="s">
        <v>2</v>
      </c>
      <c r="F146" s="75" t="s">
        <v>812</v>
      </c>
      <c r="G146" s="23" t="s">
        <v>813</v>
      </c>
      <c r="I146" s="40" t="str">
        <f t="shared" ref="I146" si="1">C146&amp;" МЖД по адресу: г. Калуга,  "&amp;F146</f>
        <v>Прочистка газохода и вентканала по стояку в квартире № 38 МЖД по адресу: г. Калуга,    ул. М. Жукова, д. 37</v>
      </c>
    </row>
    <row r="147" spans="1:9" ht="38.25" customHeight="1" x14ac:dyDescent="0.2">
      <c r="A147" s="12">
        <v>1</v>
      </c>
      <c r="B147" s="4" t="s">
        <v>814</v>
      </c>
      <c r="C147" s="7" t="s">
        <v>815</v>
      </c>
      <c r="D147" s="5">
        <v>12121</v>
      </c>
      <c r="E147" s="10" t="s">
        <v>320</v>
      </c>
      <c r="F147" s="59" t="s">
        <v>816</v>
      </c>
      <c r="G147" s="10"/>
      <c r="I147" s="58" t="s">
        <v>817</v>
      </c>
    </row>
    <row r="148" spans="1:9" ht="38.25" customHeight="1" x14ac:dyDescent="0.2">
      <c r="A148" s="12">
        <v>2</v>
      </c>
      <c r="B148" s="4" t="s">
        <v>818</v>
      </c>
      <c r="C148" s="7" t="s">
        <v>819</v>
      </c>
      <c r="D148" s="5">
        <v>2171</v>
      </c>
      <c r="E148" s="10" t="s">
        <v>320</v>
      </c>
      <c r="F148" s="59" t="s">
        <v>34</v>
      </c>
      <c r="G148" s="10"/>
      <c r="I148" s="58" t="s">
        <v>820</v>
      </c>
    </row>
    <row r="149" spans="1:9" ht="38.25" customHeight="1" x14ac:dyDescent="0.2">
      <c r="A149" s="12">
        <v>3</v>
      </c>
      <c r="B149" s="4" t="s">
        <v>821</v>
      </c>
      <c r="C149" s="70" t="s">
        <v>822</v>
      </c>
      <c r="D149" s="5">
        <v>8647</v>
      </c>
      <c r="E149" s="10" t="s">
        <v>320</v>
      </c>
      <c r="F149" s="59" t="s">
        <v>18</v>
      </c>
      <c r="G149" s="10"/>
      <c r="I149" s="58" t="s">
        <v>823</v>
      </c>
    </row>
    <row r="150" spans="1:9" ht="38.25" customHeight="1" x14ac:dyDescent="0.2">
      <c r="A150" s="12">
        <v>4</v>
      </c>
      <c r="B150" s="4" t="s">
        <v>821</v>
      </c>
      <c r="C150" s="70" t="s">
        <v>824</v>
      </c>
      <c r="D150" s="5">
        <v>3704</v>
      </c>
      <c r="E150" s="10" t="s">
        <v>320</v>
      </c>
      <c r="F150" s="70" t="s">
        <v>25</v>
      </c>
      <c r="G150" s="10"/>
      <c r="I150" s="58" t="s">
        <v>825</v>
      </c>
    </row>
    <row r="151" spans="1:9" ht="38.25" customHeight="1" x14ac:dyDescent="0.2">
      <c r="A151" s="12">
        <v>5</v>
      </c>
      <c r="B151" s="4" t="s">
        <v>826</v>
      </c>
      <c r="C151" s="70" t="s">
        <v>827</v>
      </c>
      <c r="D151" s="5">
        <v>3003</v>
      </c>
      <c r="E151" s="10" t="s">
        <v>320</v>
      </c>
      <c r="F151" s="59" t="s">
        <v>275</v>
      </c>
      <c r="G151" s="10"/>
      <c r="I151" s="83" t="s">
        <v>828</v>
      </c>
    </row>
    <row r="152" spans="1:9" ht="38.25" customHeight="1" x14ac:dyDescent="0.2">
      <c r="A152" s="12">
        <v>6</v>
      </c>
      <c r="B152" s="4" t="s">
        <v>826</v>
      </c>
      <c r="C152" s="70" t="s">
        <v>829</v>
      </c>
      <c r="D152" s="5">
        <v>2341</v>
      </c>
      <c r="E152" s="10" t="s">
        <v>320</v>
      </c>
      <c r="F152" s="59" t="s">
        <v>34</v>
      </c>
      <c r="G152" s="10"/>
      <c r="I152" s="58" t="s">
        <v>830</v>
      </c>
    </row>
    <row r="153" spans="1:9" ht="38.25" customHeight="1" x14ac:dyDescent="0.2">
      <c r="A153" s="12">
        <v>7</v>
      </c>
      <c r="B153" s="4" t="s">
        <v>826</v>
      </c>
      <c r="C153" s="70" t="s">
        <v>831</v>
      </c>
      <c r="D153" s="5">
        <v>5739</v>
      </c>
      <c r="E153" s="10" t="s">
        <v>320</v>
      </c>
      <c r="F153" s="70" t="s">
        <v>83</v>
      </c>
      <c r="G153" s="10"/>
      <c r="I153" s="58" t="s">
        <v>832</v>
      </c>
    </row>
    <row r="154" spans="1:9" ht="38.25" customHeight="1" x14ac:dyDescent="0.2">
      <c r="A154" s="12">
        <v>8</v>
      </c>
      <c r="B154" s="4" t="s">
        <v>826</v>
      </c>
      <c r="C154" s="70" t="s">
        <v>833</v>
      </c>
      <c r="D154" s="5">
        <v>8179</v>
      </c>
      <c r="E154" s="10" t="s">
        <v>320</v>
      </c>
      <c r="F154" s="70" t="s">
        <v>5</v>
      </c>
      <c r="G154" s="10"/>
      <c r="I154" s="58" t="s">
        <v>834</v>
      </c>
    </row>
    <row r="155" spans="1:9" ht="38.25" customHeight="1" x14ac:dyDescent="0.2">
      <c r="A155" s="12">
        <v>9</v>
      </c>
      <c r="B155" s="4" t="s">
        <v>835</v>
      </c>
      <c r="C155" s="70" t="s">
        <v>836</v>
      </c>
      <c r="D155" s="5">
        <v>2123</v>
      </c>
      <c r="E155" s="10" t="s">
        <v>320</v>
      </c>
      <c r="F155" s="70" t="s">
        <v>8</v>
      </c>
      <c r="G155" s="10"/>
      <c r="I155" s="58" t="s">
        <v>837</v>
      </c>
    </row>
    <row r="156" spans="1:9" ht="38.25" customHeight="1" x14ac:dyDescent="0.2">
      <c r="A156" s="12">
        <v>10</v>
      </c>
      <c r="B156" s="4" t="s">
        <v>838</v>
      </c>
      <c r="C156" s="70" t="s">
        <v>839</v>
      </c>
      <c r="D156" s="5">
        <v>6749</v>
      </c>
      <c r="E156" s="10" t="s">
        <v>320</v>
      </c>
      <c r="F156" s="59" t="s">
        <v>18</v>
      </c>
      <c r="G156" s="10"/>
      <c r="I156" s="58" t="s">
        <v>840</v>
      </c>
    </row>
    <row r="157" spans="1:9" ht="38.25" customHeight="1" x14ac:dyDescent="0.2">
      <c r="A157" s="12">
        <v>11</v>
      </c>
      <c r="B157" s="4" t="s">
        <v>841</v>
      </c>
      <c r="C157" s="7" t="s">
        <v>842</v>
      </c>
      <c r="D157" s="5">
        <v>2299</v>
      </c>
      <c r="E157" s="10" t="s">
        <v>320</v>
      </c>
      <c r="F157" s="70" t="s">
        <v>14</v>
      </c>
      <c r="G157" s="10"/>
      <c r="I157" s="58" t="s">
        <v>843</v>
      </c>
    </row>
    <row r="158" spans="1:9" ht="38.25" customHeight="1" x14ac:dyDescent="0.2">
      <c r="A158" s="12">
        <v>12</v>
      </c>
      <c r="B158" s="4" t="s">
        <v>844</v>
      </c>
      <c r="C158" s="7" t="s">
        <v>845</v>
      </c>
      <c r="D158" s="5">
        <v>11557</v>
      </c>
      <c r="E158" s="10" t="s">
        <v>320</v>
      </c>
      <c r="F158" s="70" t="s">
        <v>48</v>
      </c>
      <c r="G158" s="10"/>
      <c r="I158" s="62" t="s">
        <v>846</v>
      </c>
    </row>
    <row r="159" spans="1:9" ht="38.25" customHeight="1" x14ac:dyDescent="0.2">
      <c r="A159" s="12">
        <v>13</v>
      </c>
      <c r="B159" s="4" t="s">
        <v>847</v>
      </c>
      <c r="C159" s="70" t="s">
        <v>848</v>
      </c>
      <c r="D159" s="5">
        <v>1430</v>
      </c>
      <c r="E159" s="10" t="s">
        <v>320</v>
      </c>
      <c r="F159" s="70" t="s">
        <v>71</v>
      </c>
      <c r="G159" s="10"/>
      <c r="I159" s="62" t="s">
        <v>849</v>
      </c>
    </row>
    <row r="160" spans="1:9" ht="38.25" customHeight="1" x14ac:dyDescent="0.2">
      <c r="A160" s="12">
        <v>14</v>
      </c>
      <c r="B160" s="4" t="s">
        <v>847</v>
      </c>
      <c r="C160" s="79" t="s">
        <v>850</v>
      </c>
      <c r="D160" s="5">
        <v>13999</v>
      </c>
      <c r="E160" s="10" t="s">
        <v>320</v>
      </c>
      <c r="F160" s="70" t="s">
        <v>48</v>
      </c>
      <c r="G160" s="10"/>
      <c r="I160" s="58" t="s">
        <v>851</v>
      </c>
    </row>
    <row r="161" spans="1:16" ht="38.25" customHeight="1" x14ac:dyDescent="0.2">
      <c r="A161" s="12">
        <v>15</v>
      </c>
      <c r="B161" s="4" t="s">
        <v>852</v>
      </c>
      <c r="C161" s="7" t="s">
        <v>853</v>
      </c>
      <c r="D161" s="5">
        <v>2148</v>
      </c>
      <c r="E161" s="10" t="s">
        <v>320</v>
      </c>
      <c r="F161" s="70" t="s">
        <v>33</v>
      </c>
      <c r="G161" s="10"/>
      <c r="I161" s="62" t="s">
        <v>854</v>
      </c>
    </row>
    <row r="162" spans="1:16" ht="38.25" customHeight="1" x14ac:dyDescent="0.2">
      <c r="A162" s="12">
        <v>16</v>
      </c>
      <c r="B162" s="4" t="s">
        <v>852</v>
      </c>
      <c r="C162" s="7" t="s">
        <v>855</v>
      </c>
      <c r="D162" s="5">
        <v>2240</v>
      </c>
      <c r="E162" s="10" t="s">
        <v>320</v>
      </c>
      <c r="F162" s="70" t="s">
        <v>275</v>
      </c>
      <c r="G162" s="10"/>
      <c r="I162" s="62" t="s">
        <v>856</v>
      </c>
    </row>
    <row r="163" spans="1:16" ht="63.75" customHeight="1" x14ac:dyDescent="0.2">
      <c r="A163" s="12">
        <v>17</v>
      </c>
      <c r="B163" s="4" t="s">
        <v>857</v>
      </c>
      <c r="C163" s="7" t="s">
        <v>858</v>
      </c>
      <c r="D163" s="5">
        <v>30686</v>
      </c>
      <c r="E163" s="10" t="s">
        <v>320</v>
      </c>
      <c r="F163" s="70" t="s">
        <v>45</v>
      </c>
      <c r="G163" s="10"/>
      <c r="I163" s="58" t="s">
        <v>859</v>
      </c>
    </row>
    <row r="164" spans="1:16" ht="38.25" customHeight="1" x14ac:dyDescent="0.2">
      <c r="A164" s="12">
        <v>18</v>
      </c>
      <c r="B164" s="4" t="s">
        <v>860</v>
      </c>
      <c r="C164" s="70" t="s">
        <v>182</v>
      </c>
      <c r="D164" s="5">
        <v>3690</v>
      </c>
      <c r="E164" s="10" t="s">
        <v>320</v>
      </c>
      <c r="F164" s="70" t="s">
        <v>56</v>
      </c>
      <c r="G164" s="10"/>
      <c r="I164" s="62" t="s">
        <v>861</v>
      </c>
    </row>
    <row r="165" spans="1:16" ht="38.25" customHeight="1" x14ac:dyDescent="0.2">
      <c r="A165" s="12">
        <v>19</v>
      </c>
      <c r="B165" s="4" t="s">
        <v>860</v>
      </c>
      <c r="C165" s="70" t="s">
        <v>862</v>
      </c>
      <c r="D165" s="5">
        <v>2675</v>
      </c>
      <c r="E165" s="10" t="s">
        <v>320</v>
      </c>
      <c r="F165" s="70" t="s">
        <v>22</v>
      </c>
      <c r="G165" s="10"/>
      <c r="I165" s="62" t="s">
        <v>863</v>
      </c>
    </row>
    <row r="166" spans="1:16" ht="38.25" customHeight="1" x14ac:dyDescent="0.2">
      <c r="A166" s="12">
        <v>20</v>
      </c>
      <c r="B166" s="4" t="s">
        <v>864</v>
      </c>
      <c r="C166" s="70" t="s">
        <v>63</v>
      </c>
      <c r="D166" s="5">
        <v>4528</v>
      </c>
      <c r="E166" s="10" t="s">
        <v>320</v>
      </c>
      <c r="F166" s="70" t="s">
        <v>32</v>
      </c>
      <c r="G166" s="10"/>
      <c r="I166" s="58" t="s">
        <v>865</v>
      </c>
    </row>
    <row r="167" spans="1:16" ht="38.25" customHeight="1" x14ac:dyDescent="0.2">
      <c r="A167" s="12">
        <v>21</v>
      </c>
      <c r="B167" s="4" t="s">
        <v>866</v>
      </c>
      <c r="C167" s="7" t="s">
        <v>867</v>
      </c>
      <c r="D167" s="5">
        <v>3696</v>
      </c>
      <c r="E167" s="10" t="s">
        <v>320</v>
      </c>
      <c r="F167" s="59" t="s">
        <v>18</v>
      </c>
      <c r="G167" s="10"/>
      <c r="I167" s="58" t="s">
        <v>868</v>
      </c>
    </row>
    <row r="168" spans="1:16" ht="38.25" customHeight="1" x14ac:dyDescent="0.2">
      <c r="A168" s="12">
        <v>1</v>
      </c>
      <c r="B168" s="23" t="s">
        <v>838</v>
      </c>
      <c r="C168" s="73" t="s">
        <v>211</v>
      </c>
      <c r="D168" s="73">
        <v>9382</v>
      </c>
      <c r="E168" s="61" t="s">
        <v>43</v>
      </c>
      <c r="F168" s="75" t="s">
        <v>22</v>
      </c>
      <c r="G168" s="23" t="s">
        <v>869</v>
      </c>
      <c r="I168" s="62" t="s">
        <v>870</v>
      </c>
      <c r="P168" s="84">
        <v>9382</v>
      </c>
    </row>
    <row r="169" spans="1:16" ht="38.25" customHeight="1" x14ac:dyDescent="0.2">
      <c r="A169" s="12">
        <v>2</v>
      </c>
      <c r="B169" s="23" t="s">
        <v>841</v>
      </c>
      <c r="C169" s="73" t="s">
        <v>211</v>
      </c>
      <c r="D169" s="73">
        <v>5468</v>
      </c>
      <c r="E169" s="61" t="s">
        <v>43</v>
      </c>
      <c r="F169" s="75" t="s">
        <v>35</v>
      </c>
      <c r="G169" s="23" t="s">
        <v>871</v>
      </c>
      <c r="I169" s="62" t="s">
        <v>872</v>
      </c>
      <c r="P169" s="84">
        <v>5468</v>
      </c>
    </row>
    <row r="170" spans="1:16" ht="38.25" customHeight="1" x14ac:dyDescent="0.2">
      <c r="A170" s="12">
        <v>3</v>
      </c>
      <c r="B170" s="23" t="s">
        <v>844</v>
      </c>
      <c r="C170" s="73" t="s">
        <v>211</v>
      </c>
      <c r="D170" s="73">
        <v>12248</v>
      </c>
      <c r="E170" s="61" t="s">
        <v>43</v>
      </c>
      <c r="F170" s="82" t="s">
        <v>873</v>
      </c>
      <c r="G170" s="23" t="s">
        <v>874</v>
      </c>
      <c r="I170" s="58" t="s">
        <v>875</v>
      </c>
      <c r="P170" s="85">
        <v>12248</v>
      </c>
    </row>
    <row r="171" spans="1:16" ht="38.25" customHeight="1" x14ac:dyDescent="0.2">
      <c r="A171" s="12">
        <v>4</v>
      </c>
      <c r="B171" s="23" t="s">
        <v>860</v>
      </c>
      <c r="C171" s="73" t="s">
        <v>211</v>
      </c>
      <c r="D171" s="73">
        <v>11774</v>
      </c>
      <c r="E171" s="61" t="s">
        <v>43</v>
      </c>
      <c r="F171" s="82" t="s">
        <v>10</v>
      </c>
      <c r="G171" s="23" t="s">
        <v>876</v>
      </c>
      <c r="I171" s="58" t="s">
        <v>877</v>
      </c>
      <c r="P171" s="84">
        <v>11774</v>
      </c>
    </row>
    <row r="172" spans="1:16" ht="38.25" customHeight="1" x14ac:dyDescent="0.2">
      <c r="A172" s="12">
        <v>5</v>
      </c>
      <c r="B172" s="23" t="s">
        <v>878</v>
      </c>
      <c r="C172" s="60" t="s">
        <v>879</v>
      </c>
      <c r="D172" s="23">
        <v>1069.71</v>
      </c>
      <c r="E172" s="23" t="s">
        <v>2</v>
      </c>
      <c r="F172" s="75" t="s">
        <v>880</v>
      </c>
      <c r="G172" s="23" t="s">
        <v>881</v>
      </c>
      <c r="I172" s="40" t="str">
        <f t="shared" ref="I172" si="2">C172&amp;" МЖД по адресу: г. Калуга,  "&amp;F172</f>
        <v>Прочистка газохода и вентканала по стояку в квартире № 37 МЖД по адресу: г. Калуга,    ул. М. Жукова, д. 49</v>
      </c>
    </row>
    <row r="173" spans="1:16" ht="38.25" customHeight="1" x14ac:dyDescent="0.2">
      <c r="A173" s="12">
        <v>1</v>
      </c>
      <c r="B173" s="4" t="s">
        <v>882</v>
      </c>
      <c r="C173" s="7" t="s">
        <v>883</v>
      </c>
      <c r="D173" s="5">
        <v>60615</v>
      </c>
      <c r="E173" s="10" t="s">
        <v>320</v>
      </c>
      <c r="F173" s="59" t="s">
        <v>884</v>
      </c>
      <c r="G173" s="10"/>
      <c r="I173" s="58" t="s">
        <v>885</v>
      </c>
    </row>
    <row r="174" spans="1:16" ht="38.25" customHeight="1" x14ac:dyDescent="0.2">
      <c r="A174" s="12">
        <v>2</v>
      </c>
      <c r="B174" s="4" t="s">
        <v>886</v>
      </c>
      <c r="C174" s="7" t="s">
        <v>887</v>
      </c>
      <c r="D174" s="5">
        <v>6199</v>
      </c>
      <c r="E174" s="10" t="s">
        <v>320</v>
      </c>
      <c r="F174" s="70" t="s">
        <v>27</v>
      </c>
      <c r="G174" s="10"/>
      <c r="I174" s="58" t="s">
        <v>888</v>
      </c>
    </row>
    <row r="175" spans="1:16" ht="38.25" customHeight="1" x14ac:dyDescent="0.2">
      <c r="A175" s="12">
        <v>3</v>
      </c>
      <c r="B175" s="4" t="s">
        <v>886</v>
      </c>
      <c r="C175" s="7" t="s">
        <v>889</v>
      </c>
      <c r="D175" s="5">
        <v>3682</v>
      </c>
      <c r="E175" s="10" t="s">
        <v>320</v>
      </c>
      <c r="F175" s="70" t="s">
        <v>8</v>
      </c>
      <c r="G175" s="10"/>
      <c r="I175" s="62" t="s">
        <v>890</v>
      </c>
    </row>
    <row r="176" spans="1:16" ht="38.25" customHeight="1" x14ac:dyDescent="0.2">
      <c r="A176" s="12">
        <v>4</v>
      </c>
      <c r="B176" s="4" t="s">
        <v>886</v>
      </c>
      <c r="C176" s="7" t="s">
        <v>891</v>
      </c>
      <c r="D176" s="5">
        <v>1327</v>
      </c>
      <c r="E176" s="10" t="s">
        <v>320</v>
      </c>
      <c r="F176" s="70" t="s">
        <v>25</v>
      </c>
      <c r="G176" s="10"/>
      <c r="I176" s="58" t="s">
        <v>892</v>
      </c>
    </row>
    <row r="177" spans="1:9" ht="38.25" customHeight="1" x14ac:dyDescent="0.2">
      <c r="A177" s="12">
        <v>5</v>
      </c>
      <c r="B177" s="4" t="s">
        <v>886</v>
      </c>
      <c r="C177" s="7" t="s">
        <v>893</v>
      </c>
      <c r="D177" s="5">
        <v>3771</v>
      </c>
      <c r="E177" s="10" t="s">
        <v>320</v>
      </c>
      <c r="F177" s="59" t="s">
        <v>333</v>
      </c>
      <c r="G177" s="10"/>
      <c r="I177" s="58" t="s">
        <v>894</v>
      </c>
    </row>
    <row r="178" spans="1:9" ht="38.25" customHeight="1" x14ac:dyDescent="0.2">
      <c r="A178" s="12">
        <v>6</v>
      </c>
      <c r="B178" s="4" t="s">
        <v>895</v>
      </c>
      <c r="C178" s="7" t="s">
        <v>896</v>
      </c>
      <c r="D178" s="5">
        <v>1582</v>
      </c>
      <c r="E178" s="10" t="s">
        <v>320</v>
      </c>
      <c r="F178" s="59" t="s">
        <v>721</v>
      </c>
      <c r="G178" s="10"/>
      <c r="I178" s="58" t="s">
        <v>897</v>
      </c>
    </row>
    <row r="179" spans="1:9" ht="38.25" customHeight="1" x14ac:dyDescent="0.2">
      <c r="A179" s="12">
        <v>7</v>
      </c>
      <c r="B179" s="4" t="s">
        <v>898</v>
      </c>
      <c r="C179" s="7" t="s">
        <v>899</v>
      </c>
      <c r="D179" s="5">
        <v>65414</v>
      </c>
      <c r="E179" s="10" t="s">
        <v>320</v>
      </c>
      <c r="F179" s="70" t="s">
        <v>33</v>
      </c>
      <c r="G179" s="10"/>
      <c r="I179" s="62" t="s">
        <v>900</v>
      </c>
    </row>
    <row r="180" spans="1:9" ht="38.25" customHeight="1" x14ac:dyDescent="0.2">
      <c r="A180" s="12">
        <v>8</v>
      </c>
      <c r="B180" s="4" t="s">
        <v>901</v>
      </c>
      <c r="C180" s="7" t="s">
        <v>902</v>
      </c>
      <c r="D180" s="5">
        <v>2368</v>
      </c>
      <c r="E180" s="10" t="s">
        <v>320</v>
      </c>
      <c r="F180" s="70" t="s">
        <v>17</v>
      </c>
      <c r="G180" s="10"/>
      <c r="I180" s="62" t="s">
        <v>903</v>
      </c>
    </row>
    <row r="181" spans="1:9" ht="38.25" customHeight="1" x14ac:dyDescent="0.2">
      <c r="A181" s="12">
        <v>9</v>
      </c>
      <c r="B181" s="4" t="s">
        <v>901</v>
      </c>
      <c r="C181" s="6" t="s">
        <v>1590</v>
      </c>
      <c r="D181" s="5">
        <v>4060</v>
      </c>
      <c r="E181" s="10" t="s">
        <v>320</v>
      </c>
      <c r="F181" s="70" t="s">
        <v>310</v>
      </c>
      <c r="G181" s="10"/>
      <c r="I181" s="62" t="s">
        <v>904</v>
      </c>
    </row>
    <row r="182" spans="1:9" ht="38.25" customHeight="1" x14ac:dyDescent="0.2">
      <c r="A182" s="12">
        <v>10</v>
      </c>
      <c r="B182" s="4" t="s">
        <v>905</v>
      </c>
      <c r="C182" s="7" t="s">
        <v>906</v>
      </c>
      <c r="D182" s="5">
        <v>1820</v>
      </c>
      <c r="E182" s="10" t="s">
        <v>320</v>
      </c>
      <c r="F182" s="70" t="s">
        <v>45</v>
      </c>
      <c r="G182" s="10"/>
      <c r="I182" s="62" t="s">
        <v>907</v>
      </c>
    </row>
    <row r="183" spans="1:9" ht="38.25" customHeight="1" x14ac:dyDescent="0.2">
      <c r="A183" s="12">
        <v>11</v>
      </c>
      <c r="B183" s="4" t="s">
        <v>905</v>
      </c>
      <c r="C183" s="7" t="s">
        <v>908</v>
      </c>
      <c r="D183" s="5">
        <v>915</v>
      </c>
      <c r="E183" s="10" t="s">
        <v>320</v>
      </c>
      <c r="F183" s="70" t="s">
        <v>28</v>
      </c>
      <c r="G183" s="10"/>
      <c r="I183" s="62" t="s">
        <v>909</v>
      </c>
    </row>
    <row r="184" spans="1:9" ht="38.25" customHeight="1" x14ac:dyDescent="0.2">
      <c r="A184" s="12">
        <v>12</v>
      </c>
      <c r="B184" s="4" t="s">
        <v>905</v>
      </c>
      <c r="C184" s="7" t="s">
        <v>910</v>
      </c>
      <c r="D184" s="5">
        <v>3218</v>
      </c>
      <c r="E184" s="10" t="s">
        <v>320</v>
      </c>
      <c r="F184" s="70" t="s">
        <v>9</v>
      </c>
      <c r="G184" s="10"/>
      <c r="I184" s="62" t="s">
        <v>911</v>
      </c>
    </row>
    <row r="185" spans="1:9" ht="51" customHeight="1" x14ac:dyDescent="0.2">
      <c r="A185" s="12">
        <v>1</v>
      </c>
      <c r="B185" s="23" t="s">
        <v>912</v>
      </c>
      <c r="C185" s="60" t="s">
        <v>913</v>
      </c>
      <c r="D185" s="23">
        <v>19600</v>
      </c>
      <c r="E185" s="23" t="s">
        <v>914</v>
      </c>
      <c r="F185" s="75" t="s">
        <v>279</v>
      </c>
      <c r="G185" s="23" t="s">
        <v>915</v>
      </c>
      <c r="I185" s="16"/>
    </row>
    <row r="186" spans="1:9" ht="51" customHeight="1" x14ac:dyDescent="0.2">
      <c r="A186" s="12">
        <v>2</v>
      </c>
      <c r="B186" s="23" t="s">
        <v>916</v>
      </c>
      <c r="C186" s="60" t="s">
        <v>917</v>
      </c>
      <c r="D186" s="86">
        <v>32434.52</v>
      </c>
      <c r="E186" s="23" t="s">
        <v>914</v>
      </c>
      <c r="F186" s="75" t="s">
        <v>279</v>
      </c>
      <c r="G186" s="23" t="s">
        <v>918</v>
      </c>
      <c r="I186" s="16"/>
    </row>
    <row r="187" spans="1:9" ht="51" customHeight="1" x14ac:dyDescent="0.2">
      <c r="A187" s="12">
        <v>3</v>
      </c>
      <c r="B187" s="23" t="s">
        <v>916</v>
      </c>
      <c r="C187" s="60" t="s">
        <v>919</v>
      </c>
      <c r="D187" s="23">
        <v>23754.75</v>
      </c>
      <c r="E187" s="23" t="s">
        <v>914</v>
      </c>
      <c r="F187" s="75" t="s">
        <v>279</v>
      </c>
      <c r="G187" s="23" t="s">
        <v>920</v>
      </c>
      <c r="I187" s="16"/>
    </row>
    <row r="188" spans="1:9" ht="63.75" customHeight="1" x14ac:dyDescent="0.2">
      <c r="A188" s="12">
        <v>4</v>
      </c>
      <c r="B188" s="23" t="s">
        <v>921</v>
      </c>
      <c r="C188" s="72" t="s">
        <v>922</v>
      </c>
      <c r="D188" s="73">
        <v>57472</v>
      </c>
      <c r="E188" s="23" t="s">
        <v>923</v>
      </c>
      <c r="F188" s="75" t="s">
        <v>32</v>
      </c>
      <c r="G188" s="23" t="s">
        <v>924</v>
      </c>
      <c r="I188" s="16"/>
    </row>
    <row r="189" spans="1:9" ht="38.25" customHeight="1" x14ac:dyDescent="0.2">
      <c r="A189" s="12">
        <v>1</v>
      </c>
      <c r="B189" s="4" t="s">
        <v>925</v>
      </c>
      <c r="C189" s="7" t="s">
        <v>926</v>
      </c>
      <c r="D189" s="5">
        <v>9719</v>
      </c>
      <c r="E189" s="10" t="s">
        <v>320</v>
      </c>
      <c r="F189" s="59" t="s">
        <v>601</v>
      </c>
      <c r="G189" s="10"/>
      <c r="I189" s="58" t="s">
        <v>927</v>
      </c>
    </row>
    <row r="190" spans="1:9" ht="38.25" customHeight="1" x14ac:dyDescent="0.2">
      <c r="A190" s="12">
        <v>2</v>
      </c>
      <c r="B190" s="4" t="s">
        <v>925</v>
      </c>
      <c r="C190" s="70" t="s">
        <v>928</v>
      </c>
      <c r="D190" s="5">
        <v>1741</v>
      </c>
      <c r="E190" s="10" t="s">
        <v>320</v>
      </c>
      <c r="F190" s="59" t="s">
        <v>929</v>
      </c>
      <c r="G190" s="10"/>
      <c r="I190" s="58" t="s">
        <v>930</v>
      </c>
    </row>
    <row r="191" spans="1:9" ht="38.25" customHeight="1" x14ac:dyDescent="0.2">
      <c r="A191" s="12">
        <v>3</v>
      </c>
      <c r="B191" s="4" t="s">
        <v>931</v>
      </c>
      <c r="C191" s="79" t="s">
        <v>932</v>
      </c>
      <c r="D191" s="5">
        <v>63847</v>
      </c>
      <c r="E191" s="10" t="s">
        <v>320</v>
      </c>
      <c r="F191" s="70" t="s">
        <v>8</v>
      </c>
      <c r="G191" s="10"/>
      <c r="I191" s="58" t="s">
        <v>933</v>
      </c>
    </row>
    <row r="192" spans="1:9" ht="38.25" customHeight="1" x14ac:dyDescent="0.2">
      <c r="A192" s="12">
        <v>4</v>
      </c>
      <c r="B192" s="4" t="s">
        <v>934</v>
      </c>
      <c r="C192" s="70" t="s">
        <v>935</v>
      </c>
      <c r="D192" s="5">
        <v>2332</v>
      </c>
      <c r="E192" s="10" t="s">
        <v>320</v>
      </c>
      <c r="F192" s="70" t="s">
        <v>20</v>
      </c>
      <c r="G192" s="10"/>
      <c r="I192" s="58" t="s">
        <v>936</v>
      </c>
    </row>
    <row r="193" spans="1:9" ht="38.25" customHeight="1" x14ac:dyDescent="0.2">
      <c r="A193" s="12">
        <v>5</v>
      </c>
      <c r="B193" s="4" t="s">
        <v>937</v>
      </c>
      <c r="C193" s="70" t="s">
        <v>938</v>
      </c>
      <c r="D193" s="5">
        <v>2540</v>
      </c>
      <c r="E193" s="10" t="s">
        <v>320</v>
      </c>
      <c r="F193" s="70" t="s">
        <v>279</v>
      </c>
      <c r="G193" s="10"/>
      <c r="I193" s="58" t="s">
        <v>939</v>
      </c>
    </row>
    <row r="194" spans="1:9" ht="38.25" customHeight="1" x14ac:dyDescent="0.2">
      <c r="A194" s="12">
        <v>6</v>
      </c>
      <c r="B194" s="4" t="s">
        <v>937</v>
      </c>
      <c r="C194" s="70" t="s">
        <v>940</v>
      </c>
      <c r="D194" s="5">
        <v>1587</v>
      </c>
      <c r="E194" s="10" t="s">
        <v>320</v>
      </c>
      <c r="F194" s="59" t="s">
        <v>333</v>
      </c>
      <c r="G194" s="10"/>
      <c r="I194" s="58" t="s">
        <v>941</v>
      </c>
    </row>
    <row r="195" spans="1:9" ht="38.25" customHeight="1" x14ac:dyDescent="0.2">
      <c r="A195" s="12">
        <v>7</v>
      </c>
      <c r="B195" s="4" t="s">
        <v>942</v>
      </c>
      <c r="C195" s="7" t="s">
        <v>943</v>
      </c>
      <c r="D195" s="5">
        <v>11568</v>
      </c>
      <c r="E195" s="10" t="s">
        <v>320</v>
      </c>
      <c r="F195" s="70" t="s">
        <v>9</v>
      </c>
      <c r="G195" s="10"/>
      <c r="I195" s="58" t="s">
        <v>944</v>
      </c>
    </row>
    <row r="196" spans="1:9" ht="38.25" customHeight="1" x14ac:dyDescent="0.2">
      <c r="A196" s="12">
        <v>8</v>
      </c>
      <c r="B196" s="4" t="s">
        <v>942</v>
      </c>
      <c r="C196" s="7" t="s">
        <v>945</v>
      </c>
      <c r="D196" s="5">
        <v>4544</v>
      </c>
      <c r="E196" s="10" t="s">
        <v>320</v>
      </c>
      <c r="F196" s="70" t="s">
        <v>17</v>
      </c>
      <c r="G196" s="10"/>
      <c r="I196" s="58" t="s">
        <v>946</v>
      </c>
    </row>
    <row r="197" spans="1:9" ht="38.25" customHeight="1" x14ac:dyDescent="0.2">
      <c r="A197" s="12">
        <v>9</v>
      </c>
      <c r="B197" s="4" t="s">
        <v>947</v>
      </c>
      <c r="C197" s="70" t="s">
        <v>948</v>
      </c>
      <c r="D197" s="5">
        <v>1633</v>
      </c>
      <c r="E197" s="10" t="s">
        <v>320</v>
      </c>
      <c r="F197" s="70" t="s">
        <v>5</v>
      </c>
      <c r="G197" s="10"/>
      <c r="I197" s="58" t="s">
        <v>949</v>
      </c>
    </row>
    <row r="198" spans="1:9" ht="38.25" customHeight="1" x14ac:dyDescent="0.2">
      <c r="A198" s="12">
        <v>10</v>
      </c>
      <c r="B198" s="4" t="s">
        <v>947</v>
      </c>
      <c r="C198" s="7" t="s">
        <v>950</v>
      </c>
      <c r="D198" s="5">
        <v>8929</v>
      </c>
      <c r="E198" s="10" t="s">
        <v>320</v>
      </c>
      <c r="F198" s="70" t="s">
        <v>83</v>
      </c>
      <c r="G198" s="10"/>
      <c r="I198" s="58" t="s">
        <v>951</v>
      </c>
    </row>
    <row r="199" spans="1:9" ht="38.25" customHeight="1" x14ac:dyDescent="0.2">
      <c r="A199" s="12">
        <v>11</v>
      </c>
      <c r="B199" s="4" t="s">
        <v>952</v>
      </c>
      <c r="C199" s="6" t="s">
        <v>953</v>
      </c>
      <c r="D199" s="4">
        <v>4882</v>
      </c>
      <c r="E199" s="10" t="s">
        <v>320</v>
      </c>
      <c r="F199" s="59" t="s">
        <v>333</v>
      </c>
      <c r="G199" s="10"/>
      <c r="I199" s="58" t="s">
        <v>954</v>
      </c>
    </row>
    <row r="200" spans="1:9" ht="38.25" customHeight="1" x14ac:dyDescent="0.2">
      <c r="A200" s="12">
        <v>12</v>
      </c>
      <c r="B200" s="4" t="s">
        <v>952</v>
      </c>
      <c r="C200" s="70" t="s">
        <v>955</v>
      </c>
      <c r="D200" s="4">
        <v>3981</v>
      </c>
      <c r="E200" s="10" t="s">
        <v>320</v>
      </c>
      <c r="F200" s="70" t="s">
        <v>69</v>
      </c>
      <c r="G200" s="10"/>
      <c r="I200" s="58" t="s">
        <v>956</v>
      </c>
    </row>
    <row r="201" spans="1:9" ht="38.25" customHeight="1" x14ac:dyDescent="0.2">
      <c r="A201" s="12">
        <v>13</v>
      </c>
      <c r="B201" s="4" t="s">
        <v>952</v>
      </c>
      <c r="C201" s="70" t="s">
        <v>957</v>
      </c>
      <c r="D201" s="4">
        <v>2753</v>
      </c>
      <c r="E201" s="10" t="s">
        <v>320</v>
      </c>
      <c r="F201" s="70" t="s">
        <v>16</v>
      </c>
      <c r="G201" s="10"/>
      <c r="I201" s="58" t="s">
        <v>958</v>
      </c>
    </row>
    <row r="202" spans="1:9" ht="38.25" customHeight="1" x14ac:dyDescent="0.2">
      <c r="A202" s="12">
        <v>14</v>
      </c>
      <c r="B202" s="4" t="s">
        <v>959</v>
      </c>
      <c r="C202" s="70" t="s">
        <v>960</v>
      </c>
      <c r="D202" s="4">
        <v>7744</v>
      </c>
      <c r="E202" s="10" t="s">
        <v>320</v>
      </c>
      <c r="F202" s="70" t="s">
        <v>17</v>
      </c>
      <c r="G202" s="10"/>
      <c r="I202" s="58" t="s">
        <v>961</v>
      </c>
    </row>
    <row r="203" spans="1:9" ht="63.75" customHeight="1" x14ac:dyDescent="0.2">
      <c r="A203" s="12">
        <v>1</v>
      </c>
      <c r="B203" s="23" t="s">
        <v>962</v>
      </c>
      <c r="C203" s="72" t="s">
        <v>963</v>
      </c>
      <c r="D203" s="87">
        <v>50230</v>
      </c>
      <c r="E203" s="23" t="s">
        <v>964</v>
      </c>
      <c r="F203" s="75" t="s">
        <v>83</v>
      </c>
      <c r="G203" s="23" t="s">
        <v>965</v>
      </c>
      <c r="I203" s="40" t="s">
        <v>966</v>
      </c>
    </row>
    <row r="204" spans="1:9" ht="51" customHeight="1" x14ac:dyDescent="0.2">
      <c r="A204" s="12">
        <v>2</v>
      </c>
      <c r="B204" s="23" t="s">
        <v>967</v>
      </c>
      <c r="C204" s="72" t="s">
        <v>968</v>
      </c>
      <c r="D204" s="87">
        <v>16494</v>
      </c>
      <c r="E204" s="23" t="s">
        <v>969</v>
      </c>
      <c r="F204" s="75" t="s">
        <v>71</v>
      </c>
      <c r="G204" s="23" t="s">
        <v>970</v>
      </c>
      <c r="I204" s="16"/>
    </row>
    <row r="205" spans="1:9" ht="38.25" customHeight="1" x14ac:dyDescent="0.2">
      <c r="A205" s="12">
        <v>3</v>
      </c>
      <c r="B205" s="23" t="s">
        <v>971</v>
      </c>
      <c r="C205" s="60" t="s">
        <v>972</v>
      </c>
      <c r="D205" s="23">
        <v>1055.67</v>
      </c>
      <c r="E205" s="23" t="s">
        <v>2</v>
      </c>
      <c r="F205" s="75" t="s">
        <v>808</v>
      </c>
      <c r="G205" s="23" t="s">
        <v>973</v>
      </c>
      <c r="I205" s="16"/>
    </row>
    <row r="206" spans="1:9" ht="102" customHeight="1" x14ac:dyDescent="0.2">
      <c r="A206" s="12">
        <v>4</v>
      </c>
      <c r="B206" s="23" t="s">
        <v>974</v>
      </c>
      <c r="C206" s="60" t="s">
        <v>975</v>
      </c>
      <c r="D206" s="23">
        <f>80425-10006</f>
        <v>70419</v>
      </c>
      <c r="E206" s="23" t="s">
        <v>976</v>
      </c>
      <c r="F206" s="75" t="s">
        <v>273</v>
      </c>
      <c r="G206" s="23" t="s">
        <v>977</v>
      </c>
      <c r="I206" s="16"/>
    </row>
    <row r="207" spans="1:9" ht="38.25" customHeight="1" x14ac:dyDescent="0.2">
      <c r="A207" s="12"/>
      <c r="B207" s="10" t="s">
        <v>338</v>
      </c>
      <c r="C207" s="42" t="s">
        <v>316</v>
      </c>
      <c r="D207" s="9"/>
      <c r="E207" s="10" t="s">
        <v>320</v>
      </c>
      <c r="F207" s="41" t="s">
        <v>316</v>
      </c>
      <c r="G207" s="10" t="s">
        <v>339</v>
      </c>
      <c r="I207" s="40" t="str">
        <f t="shared" ref="I207" si="3">C207&amp;" МЖД по адресу: г. Калуга,  "&amp;F207</f>
        <v xml:space="preserve">  МЖД по адресу: г. Калуга,   </v>
      </c>
    </row>
    <row r="208" spans="1:9" ht="12.75" customHeight="1" x14ac:dyDescent="0.2">
      <c r="A208" s="12"/>
      <c r="B208" s="12"/>
      <c r="C208" s="6" t="s">
        <v>31</v>
      </c>
      <c r="D208" s="27">
        <f>SUM(D4:D207)</f>
        <v>2100964.6</v>
      </c>
      <c r="E208" s="9"/>
      <c r="F208" s="33"/>
      <c r="G208" s="9"/>
    </row>
    <row r="210" spans="1:9" ht="63.75" x14ac:dyDescent="0.2">
      <c r="B210" s="4" t="s">
        <v>324</v>
      </c>
      <c r="C210" s="7" t="s">
        <v>322</v>
      </c>
      <c r="D210" s="5">
        <v>4000</v>
      </c>
      <c r="E210" s="58" t="s">
        <v>318</v>
      </c>
      <c r="F210" s="70" t="s">
        <v>34</v>
      </c>
      <c r="G210" s="4" t="s">
        <v>321</v>
      </c>
      <c r="I210" s="58" t="s">
        <v>323</v>
      </c>
    </row>
    <row r="211" spans="1:9" ht="38.25" x14ac:dyDescent="0.2">
      <c r="A211" s="12">
        <v>5</v>
      </c>
      <c r="B211" s="10" t="s">
        <v>334</v>
      </c>
      <c r="C211" s="9" t="s">
        <v>211</v>
      </c>
      <c r="D211" s="9"/>
      <c r="E211" s="61" t="s">
        <v>43</v>
      </c>
      <c r="F211" s="75" t="s">
        <v>30</v>
      </c>
      <c r="G211" s="10" t="s">
        <v>335</v>
      </c>
      <c r="I211" s="58" t="s">
        <v>336</v>
      </c>
    </row>
    <row r="212" spans="1:9" ht="38.25" x14ac:dyDescent="0.2">
      <c r="A212" s="12"/>
      <c r="B212" s="10" t="s">
        <v>338</v>
      </c>
      <c r="C212" s="42" t="s">
        <v>341</v>
      </c>
      <c r="D212" s="5">
        <f>33165</f>
        <v>33165</v>
      </c>
      <c r="E212" s="10" t="s">
        <v>320</v>
      </c>
      <c r="F212" s="59" t="s">
        <v>333</v>
      </c>
      <c r="G212" s="10" t="s">
        <v>339</v>
      </c>
      <c r="I212" s="58" t="s">
        <v>340</v>
      </c>
    </row>
  </sheetData>
  <autoFilter ref="A3:G208" xr:uid="{00000000-0009-0000-0000-000021000000}"/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58"/>
  <sheetViews>
    <sheetView topLeftCell="A3" zoomScale="90" zoomScaleNormal="90" workbookViewId="0">
      <pane ySplit="1395" topLeftCell="A471" activePane="bottomLeft"/>
      <selection activeCell="C434" sqref="C434"/>
      <selection pane="bottomLeft" activeCell="C477" sqref="C477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13" ht="15" x14ac:dyDescent="0.25">
      <c r="C1" s="39" t="s">
        <v>101</v>
      </c>
      <c r="D1" s="39"/>
      <c r="E1" s="39"/>
      <c r="F1" s="39"/>
    </row>
    <row r="3" spans="1:13" ht="63.75" x14ac:dyDescent="0.2">
      <c r="A3" s="13" t="s">
        <v>3</v>
      </c>
      <c r="B3" s="13" t="s">
        <v>73</v>
      </c>
      <c r="C3" s="14" t="s">
        <v>4</v>
      </c>
      <c r="D3" s="14" t="s">
        <v>13</v>
      </c>
      <c r="E3" s="13" t="s">
        <v>72</v>
      </c>
      <c r="F3" s="31" t="s">
        <v>0</v>
      </c>
      <c r="G3" s="13" t="s">
        <v>1</v>
      </c>
      <c r="I3" s="16" t="s">
        <v>102</v>
      </c>
      <c r="J3" s="109" t="s">
        <v>1529</v>
      </c>
      <c r="K3" s="109" t="s">
        <v>1530</v>
      </c>
      <c r="L3" s="110" t="s">
        <v>1531</v>
      </c>
      <c r="M3" s="111" t="s">
        <v>1532</v>
      </c>
    </row>
    <row r="4" spans="1:13" ht="59.25" customHeight="1" x14ac:dyDescent="0.2">
      <c r="A4" s="12">
        <v>1</v>
      </c>
      <c r="B4" s="4" t="s">
        <v>2226</v>
      </c>
      <c r="C4" s="6" t="s">
        <v>2254</v>
      </c>
      <c r="D4" s="5">
        <v>10325</v>
      </c>
      <c r="E4" s="10" t="s">
        <v>2247</v>
      </c>
      <c r="F4" s="128" t="s">
        <v>25</v>
      </c>
      <c r="G4" s="10"/>
      <c r="I4" s="134" t="s">
        <v>2255</v>
      </c>
    </row>
    <row r="5" spans="1:13" ht="59.25" customHeight="1" x14ac:dyDescent="0.2">
      <c r="A5" s="12">
        <v>2</v>
      </c>
      <c r="B5" s="4" t="s">
        <v>2199</v>
      </c>
      <c r="C5" s="6" t="s">
        <v>649</v>
      </c>
      <c r="D5" s="5">
        <v>4883</v>
      </c>
      <c r="E5" s="10" t="s">
        <v>2247</v>
      </c>
      <c r="F5" s="128" t="s">
        <v>25</v>
      </c>
      <c r="G5" s="10"/>
      <c r="I5" s="134" t="s">
        <v>2230</v>
      </c>
    </row>
    <row r="6" spans="1:13" ht="59.25" customHeight="1" x14ac:dyDescent="0.2">
      <c r="A6" s="12">
        <v>3</v>
      </c>
      <c r="B6" s="4" t="s">
        <v>2199</v>
      </c>
      <c r="C6" s="7" t="s">
        <v>2227</v>
      </c>
      <c r="D6" s="5">
        <v>2583</v>
      </c>
      <c r="E6" s="10" t="s">
        <v>2247</v>
      </c>
      <c r="F6" s="128" t="s">
        <v>15</v>
      </c>
      <c r="G6" s="10"/>
      <c r="I6" s="134" t="s">
        <v>2231</v>
      </c>
    </row>
    <row r="7" spans="1:13" ht="59.25" customHeight="1" x14ac:dyDescent="0.2">
      <c r="A7" s="12">
        <v>4</v>
      </c>
      <c r="B7" s="4" t="s">
        <v>2199</v>
      </c>
      <c r="C7" s="7" t="s">
        <v>2228</v>
      </c>
      <c r="D7" s="5">
        <v>2793</v>
      </c>
      <c r="E7" s="10" t="s">
        <v>2247</v>
      </c>
      <c r="F7" s="128" t="s">
        <v>71</v>
      </c>
      <c r="G7" s="10"/>
      <c r="I7" s="134" t="s">
        <v>2232</v>
      </c>
    </row>
    <row r="8" spans="1:13" ht="59.25" customHeight="1" x14ac:dyDescent="0.2">
      <c r="A8" s="12">
        <v>5</v>
      </c>
      <c r="B8" s="4" t="s">
        <v>2200</v>
      </c>
      <c r="C8" s="7" t="s">
        <v>2229</v>
      </c>
      <c r="D8" s="5">
        <v>2037</v>
      </c>
      <c r="E8" s="10" t="s">
        <v>2247</v>
      </c>
      <c r="F8" s="128" t="s">
        <v>25</v>
      </c>
      <c r="G8" s="10"/>
      <c r="I8" s="134" t="s">
        <v>2233</v>
      </c>
    </row>
    <row r="9" spans="1:13" ht="59.25" customHeight="1" x14ac:dyDescent="0.2">
      <c r="A9" s="12">
        <v>1</v>
      </c>
      <c r="B9" s="4" t="s">
        <v>2257</v>
      </c>
      <c r="C9" s="6" t="s">
        <v>2266</v>
      </c>
      <c r="D9" s="5">
        <v>16566</v>
      </c>
      <c r="E9" s="10" t="s">
        <v>2247</v>
      </c>
      <c r="F9" s="130" t="s">
        <v>32</v>
      </c>
      <c r="G9" s="10"/>
      <c r="I9" s="58" t="s">
        <v>2285</v>
      </c>
    </row>
    <row r="10" spans="1:13" ht="59.25" customHeight="1" x14ac:dyDescent="0.2">
      <c r="A10" s="12">
        <v>2</v>
      </c>
      <c r="B10" s="4" t="s">
        <v>2257</v>
      </c>
      <c r="C10" s="7" t="s">
        <v>2267</v>
      </c>
      <c r="D10" s="5">
        <v>6059</v>
      </c>
      <c r="E10" s="10" t="s">
        <v>2247</v>
      </c>
      <c r="F10" s="130" t="s">
        <v>284</v>
      </c>
      <c r="G10" s="10"/>
      <c r="I10" s="58" t="s">
        <v>2286</v>
      </c>
    </row>
    <row r="11" spans="1:13" ht="59.25" customHeight="1" x14ac:dyDescent="0.2">
      <c r="A11" s="12">
        <v>3</v>
      </c>
      <c r="B11" s="4" t="s">
        <v>2264</v>
      </c>
      <c r="C11" s="7" t="s">
        <v>2268</v>
      </c>
      <c r="D11" s="5">
        <v>21076</v>
      </c>
      <c r="E11" s="10" t="s">
        <v>2247</v>
      </c>
      <c r="F11" s="130" t="s">
        <v>32</v>
      </c>
      <c r="G11" s="10"/>
      <c r="I11" s="58" t="s">
        <v>2287</v>
      </c>
    </row>
    <row r="12" spans="1:13" ht="59.25" customHeight="1" x14ac:dyDescent="0.2">
      <c r="A12" s="12">
        <v>4</v>
      </c>
      <c r="B12" s="4" t="s">
        <v>2264</v>
      </c>
      <c r="C12" s="7" t="s">
        <v>2269</v>
      </c>
      <c r="D12" s="5">
        <v>13265</v>
      </c>
      <c r="E12" s="10" t="s">
        <v>2247</v>
      </c>
      <c r="F12" s="128" t="s">
        <v>69</v>
      </c>
      <c r="G12" s="10"/>
      <c r="I12" s="58" t="s">
        <v>2288</v>
      </c>
    </row>
    <row r="13" spans="1:13" ht="59.25" customHeight="1" x14ac:dyDescent="0.2">
      <c r="A13" s="12">
        <v>5</v>
      </c>
      <c r="B13" s="4" t="s">
        <v>2265</v>
      </c>
      <c r="C13" s="7" t="s">
        <v>2158</v>
      </c>
      <c r="D13" s="5">
        <v>14856</v>
      </c>
      <c r="E13" s="10" t="s">
        <v>2247</v>
      </c>
      <c r="F13" s="130" t="s">
        <v>8</v>
      </c>
      <c r="G13" s="10"/>
      <c r="I13" s="58" t="s">
        <v>2289</v>
      </c>
    </row>
    <row r="14" spans="1:13" ht="59.25" customHeight="1" x14ac:dyDescent="0.2">
      <c r="A14" s="12">
        <v>6</v>
      </c>
      <c r="B14" s="4" t="s">
        <v>2265</v>
      </c>
      <c r="C14" s="7" t="s">
        <v>2270</v>
      </c>
      <c r="D14" s="5">
        <v>32479</v>
      </c>
      <c r="E14" s="10" t="s">
        <v>2247</v>
      </c>
      <c r="F14" s="130" t="s">
        <v>29</v>
      </c>
      <c r="G14" s="10"/>
      <c r="I14" s="58" t="s">
        <v>2290</v>
      </c>
    </row>
    <row r="15" spans="1:13" ht="59.25" customHeight="1" x14ac:dyDescent="0.2">
      <c r="A15" s="12">
        <v>7</v>
      </c>
      <c r="B15" s="4" t="s">
        <v>2258</v>
      </c>
      <c r="C15" s="7" t="s">
        <v>2271</v>
      </c>
      <c r="D15" s="5">
        <v>1120</v>
      </c>
      <c r="E15" s="10" t="s">
        <v>2247</v>
      </c>
      <c r="F15" s="130" t="s">
        <v>22</v>
      </c>
      <c r="G15" s="10"/>
      <c r="I15" s="58" t="s">
        <v>2291</v>
      </c>
    </row>
    <row r="16" spans="1:13" ht="59.25" customHeight="1" x14ac:dyDescent="0.2">
      <c r="A16" s="12">
        <v>8</v>
      </c>
      <c r="B16" s="4" t="s">
        <v>2258</v>
      </c>
      <c r="C16" s="7" t="s">
        <v>2272</v>
      </c>
      <c r="D16" s="5">
        <v>1336</v>
      </c>
      <c r="E16" s="10" t="s">
        <v>2247</v>
      </c>
      <c r="F16" s="128" t="s">
        <v>28</v>
      </c>
      <c r="G16" s="10"/>
      <c r="I16" s="58" t="s">
        <v>2292</v>
      </c>
    </row>
    <row r="17" spans="1:9" ht="59.25" customHeight="1" x14ac:dyDescent="0.2">
      <c r="A17" s="12">
        <v>9</v>
      </c>
      <c r="B17" s="4" t="s">
        <v>2258</v>
      </c>
      <c r="C17" s="7" t="s">
        <v>2273</v>
      </c>
      <c r="D17" s="5">
        <v>20942</v>
      </c>
      <c r="E17" s="10" t="s">
        <v>2247</v>
      </c>
      <c r="F17" s="130" t="s">
        <v>7</v>
      </c>
      <c r="G17" s="10"/>
      <c r="I17" s="58" t="s">
        <v>2293</v>
      </c>
    </row>
    <row r="18" spans="1:9" ht="59.25" customHeight="1" x14ac:dyDescent="0.2">
      <c r="A18" s="12">
        <v>1</v>
      </c>
      <c r="B18" s="23" t="s">
        <v>2283</v>
      </c>
      <c r="C18" s="60" t="s">
        <v>2461</v>
      </c>
      <c r="D18" s="73">
        <v>66000</v>
      </c>
      <c r="E18" s="23" t="s">
        <v>1129</v>
      </c>
      <c r="F18" s="53" t="s">
        <v>15</v>
      </c>
      <c r="G18" s="23" t="s">
        <v>2282</v>
      </c>
      <c r="I18" s="40"/>
    </row>
    <row r="19" spans="1:9" ht="59.25" customHeight="1" x14ac:dyDescent="0.2">
      <c r="A19" s="12">
        <v>2</v>
      </c>
      <c r="B19" s="23" t="s">
        <v>2299</v>
      </c>
      <c r="C19" s="72" t="s">
        <v>2301</v>
      </c>
      <c r="D19" s="73">
        <v>39632.26</v>
      </c>
      <c r="E19" s="23" t="s">
        <v>2127</v>
      </c>
      <c r="F19" s="53" t="s">
        <v>57</v>
      </c>
      <c r="G19" s="23" t="s">
        <v>2300</v>
      </c>
      <c r="I19" s="40"/>
    </row>
    <row r="20" spans="1:9" ht="59.25" customHeight="1" x14ac:dyDescent="0.2">
      <c r="A20" s="12">
        <v>1</v>
      </c>
      <c r="B20" s="4" t="s">
        <v>2302</v>
      </c>
      <c r="C20" s="7" t="s">
        <v>2309</v>
      </c>
      <c r="D20" s="5">
        <v>1899</v>
      </c>
      <c r="E20" s="10" t="s">
        <v>2247</v>
      </c>
      <c r="F20" s="130" t="s">
        <v>284</v>
      </c>
      <c r="G20" s="10"/>
      <c r="I20" s="58" t="s">
        <v>2338</v>
      </c>
    </row>
    <row r="21" spans="1:9" ht="59.25" customHeight="1" x14ac:dyDescent="0.2">
      <c r="A21" s="12">
        <v>2</v>
      </c>
      <c r="B21" s="4" t="s">
        <v>2302</v>
      </c>
      <c r="C21" s="7" t="s">
        <v>2310</v>
      </c>
      <c r="D21" s="5">
        <v>21157</v>
      </c>
      <c r="E21" s="10" t="s">
        <v>2247</v>
      </c>
      <c r="F21" s="128" t="s">
        <v>71</v>
      </c>
      <c r="G21" s="10"/>
      <c r="I21" s="58" t="s">
        <v>2339</v>
      </c>
    </row>
    <row r="22" spans="1:9" ht="59.25" customHeight="1" x14ac:dyDescent="0.2">
      <c r="A22" s="12">
        <v>3</v>
      </c>
      <c r="B22" s="4" t="s">
        <v>2302</v>
      </c>
      <c r="C22" s="6" t="s">
        <v>2349</v>
      </c>
      <c r="D22" s="5">
        <v>3226</v>
      </c>
      <c r="E22" s="10" t="s">
        <v>2247</v>
      </c>
      <c r="F22" s="128" t="s">
        <v>25</v>
      </c>
      <c r="G22" s="10"/>
      <c r="I22" s="62" t="s">
        <v>2350</v>
      </c>
    </row>
    <row r="23" spans="1:9" ht="59.25" customHeight="1" x14ac:dyDescent="0.2">
      <c r="A23" s="12">
        <v>4</v>
      </c>
      <c r="B23" s="4" t="s">
        <v>2303</v>
      </c>
      <c r="C23" s="7" t="s">
        <v>2311</v>
      </c>
      <c r="D23" s="5">
        <v>858</v>
      </c>
      <c r="E23" s="10" t="s">
        <v>2247</v>
      </c>
      <c r="F23" s="57" t="s">
        <v>23</v>
      </c>
      <c r="G23" s="10"/>
      <c r="I23" s="62" t="s">
        <v>2340</v>
      </c>
    </row>
    <row r="24" spans="1:9" ht="59.25" customHeight="1" x14ac:dyDescent="0.2">
      <c r="A24" s="12">
        <v>5</v>
      </c>
      <c r="B24" s="4" t="s">
        <v>2303</v>
      </c>
      <c r="C24" s="7" t="s">
        <v>2312</v>
      </c>
      <c r="D24" s="5">
        <v>19396</v>
      </c>
      <c r="E24" s="10" t="s">
        <v>2247</v>
      </c>
      <c r="F24" s="130" t="s">
        <v>32</v>
      </c>
      <c r="G24" s="10"/>
      <c r="I24" s="58" t="s">
        <v>2341</v>
      </c>
    </row>
    <row r="25" spans="1:9" ht="59.25" customHeight="1" x14ac:dyDescent="0.2">
      <c r="A25" s="12">
        <v>6</v>
      </c>
      <c r="B25" s="4" t="s">
        <v>2303</v>
      </c>
      <c r="C25" s="7" t="s">
        <v>2313</v>
      </c>
      <c r="D25" s="5">
        <v>3268</v>
      </c>
      <c r="E25" s="10" t="s">
        <v>2247</v>
      </c>
      <c r="F25" s="128" t="s">
        <v>71</v>
      </c>
      <c r="G25" s="10"/>
      <c r="I25" s="58" t="s">
        <v>2342</v>
      </c>
    </row>
    <row r="26" spans="1:9" ht="59.25" customHeight="1" x14ac:dyDescent="0.2">
      <c r="A26" s="12">
        <v>7</v>
      </c>
      <c r="B26" s="4" t="s">
        <v>2304</v>
      </c>
      <c r="C26" s="7" t="s">
        <v>2314</v>
      </c>
      <c r="D26" s="5">
        <v>6694</v>
      </c>
      <c r="E26" s="10" t="s">
        <v>2247</v>
      </c>
      <c r="F26" s="57" t="s">
        <v>44</v>
      </c>
      <c r="G26" s="10"/>
      <c r="I26" s="58" t="s">
        <v>2343</v>
      </c>
    </row>
    <row r="27" spans="1:9" ht="59.25" customHeight="1" x14ac:dyDescent="0.2">
      <c r="A27" s="12">
        <v>8</v>
      </c>
      <c r="B27" s="4" t="s">
        <v>2305</v>
      </c>
      <c r="C27" s="7" t="s">
        <v>2315</v>
      </c>
      <c r="D27" s="5">
        <v>3954</v>
      </c>
      <c r="E27" s="10" t="s">
        <v>2247</v>
      </c>
      <c r="F27" s="57" t="s">
        <v>20</v>
      </c>
      <c r="G27" s="10"/>
      <c r="I27" s="58" t="s">
        <v>2344</v>
      </c>
    </row>
    <row r="28" spans="1:9" ht="59.25" customHeight="1" x14ac:dyDescent="0.2">
      <c r="A28" s="12">
        <v>9</v>
      </c>
      <c r="B28" s="4" t="s">
        <v>2305</v>
      </c>
      <c r="C28" s="7" t="s">
        <v>2315</v>
      </c>
      <c r="D28" s="5">
        <v>1311</v>
      </c>
      <c r="E28" s="10" t="s">
        <v>2247</v>
      </c>
      <c r="F28" s="128" t="s">
        <v>36</v>
      </c>
      <c r="G28" s="10"/>
      <c r="I28" s="58" t="s">
        <v>2345</v>
      </c>
    </row>
    <row r="29" spans="1:9" ht="59.25" customHeight="1" x14ac:dyDescent="0.2">
      <c r="A29" s="12">
        <v>10</v>
      </c>
      <c r="B29" s="4" t="s">
        <v>2306</v>
      </c>
      <c r="C29" s="7" t="s">
        <v>2316</v>
      </c>
      <c r="D29" s="5">
        <v>39415</v>
      </c>
      <c r="E29" s="10" t="s">
        <v>2247</v>
      </c>
      <c r="F29" s="130" t="s">
        <v>7</v>
      </c>
      <c r="G29" s="10"/>
      <c r="I29" s="58" t="s">
        <v>2346</v>
      </c>
    </row>
    <row r="30" spans="1:9" ht="59.25" customHeight="1" x14ac:dyDescent="0.2">
      <c r="A30" s="12">
        <v>11</v>
      </c>
      <c r="B30" s="4" t="s">
        <v>2307</v>
      </c>
      <c r="C30" s="7" t="s">
        <v>2317</v>
      </c>
      <c r="D30" s="5">
        <v>3225</v>
      </c>
      <c r="E30" s="10" t="s">
        <v>2247</v>
      </c>
      <c r="F30" s="130" t="s">
        <v>8</v>
      </c>
      <c r="G30" s="10"/>
      <c r="I30" s="58" t="s">
        <v>2347</v>
      </c>
    </row>
    <row r="31" spans="1:9" ht="59.25" customHeight="1" x14ac:dyDescent="0.2">
      <c r="A31" s="12">
        <v>12</v>
      </c>
      <c r="B31" s="4" t="s">
        <v>2308</v>
      </c>
      <c r="C31" s="7" t="s">
        <v>2318</v>
      </c>
      <c r="D31" s="5">
        <v>6424</v>
      </c>
      <c r="E31" s="10" t="s">
        <v>2247</v>
      </c>
      <c r="F31" s="130" t="s">
        <v>18</v>
      </c>
      <c r="G31" s="10"/>
      <c r="I31" s="62" t="s">
        <v>2348</v>
      </c>
    </row>
    <row r="32" spans="1:9" ht="59.25" customHeight="1" x14ac:dyDescent="0.2">
      <c r="A32" s="12">
        <v>1</v>
      </c>
      <c r="B32" s="23" t="s">
        <v>2325</v>
      </c>
      <c r="C32" s="72" t="s">
        <v>2329</v>
      </c>
      <c r="D32" s="73">
        <v>19000</v>
      </c>
      <c r="E32" s="23" t="s">
        <v>1129</v>
      </c>
      <c r="F32" s="53" t="s">
        <v>23</v>
      </c>
      <c r="G32" s="23" t="s">
        <v>2324</v>
      </c>
      <c r="I32" s="40"/>
    </row>
    <row r="33" spans="1:9" ht="59.25" customHeight="1" x14ac:dyDescent="0.2">
      <c r="A33" s="12">
        <v>2</v>
      </c>
      <c r="B33" s="23" t="s">
        <v>2885</v>
      </c>
      <c r="C33" s="72" t="s">
        <v>2331</v>
      </c>
      <c r="D33" s="73">
        <v>9000</v>
      </c>
      <c r="E33" s="23" t="s">
        <v>1129</v>
      </c>
      <c r="F33" s="53" t="s">
        <v>20</v>
      </c>
      <c r="G33" s="23" t="s">
        <v>2330</v>
      </c>
      <c r="I33" s="40"/>
    </row>
    <row r="34" spans="1:9" ht="59.25" customHeight="1" x14ac:dyDescent="0.2">
      <c r="A34" s="12">
        <v>3</v>
      </c>
      <c r="B34" s="23" t="s">
        <v>2303</v>
      </c>
      <c r="C34" s="60" t="s">
        <v>2335</v>
      </c>
      <c r="D34" s="23">
        <v>2344</v>
      </c>
      <c r="E34" s="23" t="s">
        <v>2337</v>
      </c>
      <c r="F34" s="53" t="s">
        <v>59</v>
      </c>
      <c r="G34" s="23" t="s">
        <v>2336</v>
      </c>
      <c r="I34" s="40"/>
    </row>
    <row r="35" spans="1:9" ht="59.25" customHeight="1" x14ac:dyDescent="0.2">
      <c r="A35" s="12">
        <v>4</v>
      </c>
      <c r="B35" s="23" t="s">
        <v>2334</v>
      </c>
      <c r="C35" s="72" t="s">
        <v>2332</v>
      </c>
      <c r="D35" s="73">
        <v>28000</v>
      </c>
      <c r="E35" s="23" t="s">
        <v>1129</v>
      </c>
      <c r="F35" s="53" t="s">
        <v>36</v>
      </c>
      <c r="G35" s="23" t="s">
        <v>2333</v>
      </c>
      <c r="I35" s="40"/>
    </row>
    <row r="36" spans="1:9" ht="59.25" customHeight="1" x14ac:dyDescent="0.2">
      <c r="A36" s="12">
        <v>1</v>
      </c>
      <c r="B36" s="4" t="s">
        <v>2353</v>
      </c>
      <c r="C36" s="7" t="s">
        <v>2363</v>
      </c>
      <c r="D36" s="5">
        <v>3378</v>
      </c>
      <c r="E36" s="10" t="s">
        <v>2247</v>
      </c>
      <c r="F36" s="130" t="s">
        <v>8</v>
      </c>
      <c r="G36" s="10"/>
      <c r="I36" s="58" t="s">
        <v>2396</v>
      </c>
    </row>
    <row r="37" spans="1:9" ht="59.25" customHeight="1" x14ac:dyDescent="0.2">
      <c r="A37" s="12">
        <v>2</v>
      </c>
      <c r="B37" s="4" t="s">
        <v>2353</v>
      </c>
      <c r="C37" s="7" t="s">
        <v>2364</v>
      </c>
      <c r="D37" s="5">
        <v>1809</v>
      </c>
      <c r="E37" s="10" t="s">
        <v>2247</v>
      </c>
      <c r="F37" s="57" t="s">
        <v>35</v>
      </c>
      <c r="G37" s="10"/>
      <c r="I37" s="58" t="s">
        <v>2397</v>
      </c>
    </row>
    <row r="38" spans="1:9" ht="59.25" customHeight="1" x14ac:dyDescent="0.2">
      <c r="A38" s="12">
        <v>3</v>
      </c>
      <c r="B38" s="4" t="s">
        <v>2353</v>
      </c>
      <c r="C38" s="7" t="s">
        <v>2028</v>
      </c>
      <c r="D38" s="5">
        <v>9439</v>
      </c>
      <c r="E38" s="10" t="s">
        <v>2247</v>
      </c>
      <c r="F38" s="130" t="s">
        <v>5</v>
      </c>
      <c r="G38" s="10"/>
      <c r="I38" s="58" t="s">
        <v>2398</v>
      </c>
    </row>
    <row r="39" spans="1:9" ht="59.25" customHeight="1" x14ac:dyDescent="0.2">
      <c r="A39" s="12">
        <v>4</v>
      </c>
      <c r="B39" s="4" t="s">
        <v>2353</v>
      </c>
      <c r="C39" s="7" t="s">
        <v>2365</v>
      </c>
      <c r="D39" s="5">
        <v>1809</v>
      </c>
      <c r="E39" s="10" t="s">
        <v>2247</v>
      </c>
      <c r="F39" s="130" t="s">
        <v>21</v>
      </c>
      <c r="G39" s="10"/>
      <c r="I39" s="58" t="s">
        <v>2399</v>
      </c>
    </row>
    <row r="40" spans="1:9" ht="59.25" customHeight="1" x14ac:dyDescent="0.2">
      <c r="A40" s="12">
        <v>5</v>
      </c>
      <c r="B40" s="4" t="s">
        <v>2354</v>
      </c>
      <c r="C40" s="7" t="s">
        <v>2366</v>
      </c>
      <c r="D40" s="5">
        <v>8500</v>
      </c>
      <c r="E40" s="10" t="s">
        <v>2247</v>
      </c>
      <c r="F40" s="57" t="s">
        <v>23</v>
      </c>
      <c r="G40" s="10"/>
      <c r="I40" s="58" t="s">
        <v>2400</v>
      </c>
    </row>
    <row r="41" spans="1:9" ht="59.25" customHeight="1" x14ac:dyDescent="0.2">
      <c r="A41" s="12">
        <v>6</v>
      </c>
      <c r="B41" s="4" t="s">
        <v>2355</v>
      </c>
      <c r="C41" s="7" t="s">
        <v>2372</v>
      </c>
      <c r="D41" s="5">
        <v>3225</v>
      </c>
      <c r="E41" s="10" t="s">
        <v>2247</v>
      </c>
      <c r="F41" s="130" t="s">
        <v>18</v>
      </c>
      <c r="G41" s="10"/>
      <c r="I41" s="58" t="s">
        <v>2401</v>
      </c>
    </row>
    <row r="42" spans="1:9" ht="59.25" customHeight="1" x14ac:dyDescent="0.2">
      <c r="A42" s="12">
        <v>7</v>
      </c>
      <c r="B42" s="4" t="s">
        <v>2356</v>
      </c>
      <c r="C42" s="7" t="s">
        <v>2367</v>
      </c>
      <c r="D42" s="5">
        <v>24302</v>
      </c>
      <c r="E42" s="10" t="s">
        <v>2247</v>
      </c>
      <c r="F42" s="130" t="s">
        <v>5</v>
      </c>
      <c r="G42" s="10"/>
      <c r="I42" s="58" t="s">
        <v>2402</v>
      </c>
    </row>
    <row r="43" spans="1:9" ht="59.25" customHeight="1" x14ac:dyDescent="0.2">
      <c r="A43" s="12">
        <v>8</v>
      </c>
      <c r="B43" s="4" t="s">
        <v>2356</v>
      </c>
      <c r="C43" s="7" t="s">
        <v>2368</v>
      </c>
      <c r="D43" s="5">
        <v>7932</v>
      </c>
      <c r="E43" s="10" t="s">
        <v>2247</v>
      </c>
      <c r="F43" s="57" t="s">
        <v>35</v>
      </c>
      <c r="G43" s="10"/>
      <c r="I43" s="58" t="s">
        <v>2403</v>
      </c>
    </row>
    <row r="44" spans="1:9" ht="59.25" customHeight="1" x14ac:dyDescent="0.2">
      <c r="A44" s="12">
        <v>9</v>
      </c>
      <c r="B44" s="4" t="s">
        <v>2356</v>
      </c>
      <c r="C44" s="7" t="s">
        <v>2250</v>
      </c>
      <c r="D44" s="5">
        <v>32861</v>
      </c>
      <c r="E44" s="10" t="s">
        <v>2247</v>
      </c>
      <c r="F44" s="130" t="s">
        <v>22</v>
      </c>
      <c r="G44" s="10"/>
      <c r="I44" s="58" t="s">
        <v>2404</v>
      </c>
    </row>
    <row r="45" spans="1:9" ht="59.25" customHeight="1" x14ac:dyDescent="0.2">
      <c r="A45" s="12">
        <v>10</v>
      </c>
      <c r="B45" s="4" t="s">
        <v>2357</v>
      </c>
      <c r="C45" s="7" t="s">
        <v>2369</v>
      </c>
      <c r="D45" s="5">
        <v>22461</v>
      </c>
      <c r="E45" s="10" t="s">
        <v>2247</v>
      </c>
      <c r="F45" s="130" t="s">
        <v>45</v>
      </c>
      <c r="G45" s="10"/>
      <c r="I45" s="58" t="s">
        <v>2405</v>
      </c>
    </row>
    <row r="46" spans="1:9" ht="59.25" customHeight="1" x14ac:dyDescent="0.2">
      <c r="A46" s="12">
        <v>11</v>
      </c>
      <c r="B46" s="4" t="s">
        <v>2357</v>
      </c>
      <c r="C46" s="7" t="s">
        <v>2370</v>
      </c>
      <c r="D46" s="5">
        <v>15712</v>
      </c>
      <c r="E46" s="10" t="s">
        <v>2247</v>
      </c>
      <c r="F46" s="130" t="s">
        <v>5</v>
      </c>
      <c r="G46" s="10"/>
      <c r="I46" s="58" t="s">
        <v>2406</v>
      </c>
    </row>
    <row r="47" spans="1:9" ht="59.25" customHeight="1" x14ac:dyDescent="0.2">
      <c r="A47" s="12">
        <v>12</v>
      </c>
      <c r="B47" s="4" t="s">
        <v>2358</v>
      </c>
      <c r="C47" s="7" t="s">
        <v>2371</v>
      </c>
      <c r="D47" s="5">
        <v>5163</v>
      </c>
      <c r="E47" s="10" t="s">
        <v>2247</v>
      </c>
      <c r="F47" s="130" t="s">
        <v>8</v>
      </c>
      <c r="G47" s="10"/>
      <c r="I47" s="58" t="s">
        <v>2407</v>
      </c>
    </row>
    <row r="48" spans="1:9" ht="59.25" customHeight="1" x14ac:dyDescent="0.2">
      <c r="A48" s="12">
        <v>13</v>
      </c>
      <c r="B48" s="4" t="s">
        <v>2359</v>
      </c>
      <c r="C48" s="7" t="s">
        <v>2228</v>
      </c>
      <c r="D48" s="5">
        <v>7675</v>
      </c>
      <c r="E48" s="10" t="s">
        <v>2247</v>
      </c>
      <c r="F48" s="130" t="s">
        <v>32</v>
      </c>
      <c r="G48" s="10"/>
      <c r="I48" s="58" t="s">
        <v>2408</v>
      </c>
    </row>
    <row r="49" spans="1:9" ht="59.25" customHeight="1" x14ac:dyDescent="0.2">
      <c r="A49" s="12">
        <v>14</v>
      </c>
      <c r="B49" s="4" t="s">
        <v>2359</v>
      </c>
      <c r="C49" s="7" t="s">
        <v>2373</v>
      </c>
      <c r="D49" s="5">
        <v>1585</v>
      </c>
      <c r="E49" s="10" t="s">
        <v>2247</v>
      </c>
      <c r="F49" s="57" t="s">
        <v>20</v>
      </c>
      <c r="G49" s="10"/>
      <c r="I49" s="58" t="s">
        <v>2409</v>
      </c>
    </row>
    <row r="50" spans="1:9" ht="59.25" customHeight="1" x14ac:dyDescent="0.2">
      <c r="A50" s="12">
        <v>15</v>
      </c>
      <c r="B50" s="4" t="s">
        <v>2359</v>
      </c>
      <c r="C50" s="7" t="s">
        <v>2374</v>
      </c>
      <c r="D50" s="5">
        <v>12734</v>
      </c>
      <c r="E50" s="10" t="s">
        <v>2247</v>
      </c>
      <c r="F50" s="57" t="s">
        <v>14</v>
      </c>
      <c r="G50" s="10"/>
      <c r="I50" s="58" t="s">
        <v>2410</v>
      </c>
    </row>
    <row r="51" spans="1:9" ht="59.25" customHeight="1" x14ac:dyDescent="0.2">
      <c r="A51" s="12">
        <v>16</v>
      </c>
      <c r="B51" s="4" t="s">
        <v>2359</v>
      </c>
      <c r="C51" s="7" t="s">
        <v>2375</v>
      </c>
      <c r="D51" s="5">
        <v>1154</v>
      </c>
      <c r="E51" s="10" t="s">
        <v>2247</v>
      </c>
      <c r="F51" s="130" t="s">
        <v>9</v>
      </c>
      <c r="G51" s="10"/>
      <c r="I51" s="58" t="s">
        <v>2411</v>
      </c>
    </row>
    <row r="52" spans="1:9" ht="59.25" customHeight="1" x14ac:dyDescent="0.2">
      <c r="A52" s="12">
        <v>17</v>
      </c>
      <c r="B52" s="4" t="s">
        <v>2360</v>
      </c>
      <c r="C52" s="7" t="s">
        <v>2376</v>
      </c>
      <c r="D52" s="5">
        <v>8991</v>
      </c>
      <c r="E52" s="10" t="s">
        <v>2247</v>
      </c>
      <c r="F52" s="130" t="s">
        <v>8</v>
      </c>
      <c r="G52" s="10"/>
      <c r="I52" s="58" t="s">
        <v>2412</v>
      </c>
    </row>
    <row r="53" spans="1:9" ht="59.25" customHeight="1" x14ac:dyDescent="0.2">
      <c r="A53" s="12">
        <v>18</v>
      </c>
      <c r="B53" s="4" t="s">
        <v>2361</v>
      </c>
      <c r="C53" s="7" t="s">
        <v>2377</v>
      </c>
      <c r="D53" s="5">
        <v>3730</v>
      </c>
      <c r="E53" s="10" t="s">
        <v>2247</v>
      </c>
      <c r="F53" s="57" t="s">
        <v>59</v>
      </c>
      <c r="G53" s="10"/>
      <c r="I53" s="58" t="s">
        <v>2413</v>
      </c>
    </row>
    <row r="54" spans="1:9" ht="59.25" customHeight="1" x14ac:dyDescent="0.2">
      <c r="A54" s="63">
        <v>1</v>
      </c>
      <c r="B54" s="23" t="s">
        <v>2385</v>
      </c>
      <c r="C54" s="72" t="s">
        <v>1510</v>
      </c>
      <c r="D54" s="23">
        <v>1612</v>
      </c>
      <c r="E54" s="23" t="s">
        <v>2337</v>
      </c>
      <c r="F54" s="53" t="s">
        <v>275</v>
      </c>
      <c r="G54" s="23" t="s">
        <v>2384</v>
      </c>
      <c r="I54" s="40"/>
    </row>
    <row r="55" spans="1:9" ht="59.25" customHeight="1" x14ac:dyDescent="0.2">
      <c r="A55" s="63">
        <v>2</v>
      </c>
      <c r="B55" s="23" t="s">
        <v>2386</v>
      </c>
      <c r="C55" s="72" t="s">
        <v>2388</v>
      </c>
      <c r="D55" s="23">
        <v>1758</v>
      </c>
      <c r="E55" s="23" t="s">
        <v>2337</v>
      </c>
      <c r="F55" s="53" t="s">
        <v>57</v>
      </c>
      <c r="G55" s="23" t="s">
        <v>2387</v>
      </c>
      <c r="I55" s="40"/>
    </row>
    <row r="56" spans="1:9" ht="59.25" customHeight="1" x14ac:dyDescent="0.2">
      <c r="A56" s="63">
        <v>3</v>
      </c>
      <c r="B56" s="23" t="s">
        <v>2359</v>
      </c>
      <c r="C56" s="72" t="s">
        <v>2391</v>
      </c>
      <c r="D56" s="23">
        <v>2052</v>
      </c>
      <c r="E56" s="23" t="s">
        <v>2337</v>
      </c>
      <c r="F56" s="53" t="s">
        <v>6</v>
      </c>
      <c r="G56" s="23" t="s">
        <v>2389</v>
      </c>
      <c r="I56" s="40"/>
    </row>
    <row r="57" spans="1:9" ht="59.25" customHeight="1" x14ac:dyDescent="0.2">
      <c r="A57" s="63">
        <v>4</v>
      </c>
      <c r="B57" s="23" t="s">
        <v>2359</v>
      </c>
      <c r="C57" s="72" t="s">
        <v>2392</v>
      </c>
      <c r="D57" s="23">
        <v>2736</v>
      </c>
      <c r="E57" s="23" t="s">
        <v>2337</v>
      </c>
      <c r="F57" s="53" t="s">
        <v>26</v>
      </c>
      <c r="G57" s="23" t="s">
        <v>2390</v>
      </c>
      <c r="I57" s="40"/>
    </row>
    <row r="58" spans="1:9" ht="59.25" customHeight="1" x14ac:dyDescent="0.2">
      <c r="A58" s="63">
        <v>5</v>
      </c>
      <c r="B58" s="23" t="s">
        <v>2395</v>
      </c>
      <c r="C58" s="72" t="s">
        <v>2394</v>
      </c>
      <c r="D58" s="23">
        <v>8988</v>
      </c>
      <c r="E58" s="23" t="s">
        <v>2337</v>
      </c>
      <c r="F58" s="53" t="s">
        <v>11</v>
      </c>
      <c r="G58" s="23" t="s">
        <v>2393</v>
      </c>
      <c r="I58" s="40"/>
    </row>
    <row r="59" spans="1:9" ht="59.25" customHeight="1" x14ac:dyDescent="0.2">
      <c r="A59" s="12">
        <v>1</v>
      </c>
      <c r="B59" s="4" t="s">
        <v>2417</v>
      </c>
      <c r="C59" s="6" t="s">
        <v>2426</v>
      </c>
      <c r="D59" s="5">
        <v>3357</v>
      </c>
      <c r="E59" s="10" t="s">
        <v>2247</v>
      </c>
      <c r="F59" s="140" t="s">
        <v>273</v>
      </c>
      <c r="G59" s="10"/>
      <c r="I59" s="58" t="s">
        <v>2444</v>
      </c>
    </row>
    <row r="60" spans="1:9" ht="59.25" customHeight="1" x14ac:dyDescent="0.2">
      <c r="A60" s="12">
        <v>2</v>
      </c>
      <c r="B60" s="4" t="s">
        <v>2418</v>
      </c>
      <c r="C60" s="6" t="s">
        <v>2427</v>
      </c>
      <c r="D60" s="5">
        <v>2350</v>
      </c>
      <c r="E60" s="10" t="s">
        <v>2247</v>
      </c>
      <c r="F60" s="130" t="s">
        <v>5</v>
      </c>
      <c r="G60" s="10"/>
      <c r="I60" s="58" t="s">
        <v>2445</v>
      </c>
    </row>
    <row r="61" spans="1:9" ht="59.25" customHeight="1" x14ac:dyDescent="0.2">
      <c r="A61" s="12">
        <v>3</v>
      </c>
      <c r="B61" s="4" t="s">
        <v>2419</v>
      </c>
      <c r="C61" s="68" t="s">
        <v>2454</v>
      </c>
      <c r="D61" s="5">
        <v>29960</v>
      </c>
      <c r="E61" s="10" t="s">
        <v>2247</v>
      </c>
      <c r="F61" s="57" t="s">
        <v>14</v>
      </c>
      <c r="G61" s="10"/>
      <c r="I61" s="80" t="s">
        <v>2455</v>
      </c>
    </row>
    <row r="62" spans="1:9" ht="59.25" customHeight="1" x14ac:dyDescent="0.2">
      <c r="A62" s="12">
        <v>4</v>
      </c>
      <c r="B62" s="4" t="s">
        <v>2419</v>
      </c>
      <c r="C62" s="6" t="s">
        <v>2428</v>
      </c>
      <c r="D62" s="5">
        <v>14865</v>
      </c>
      <c r="E62" s="10" t="s">
        <v>2247</v>
      </c>
      <c r="F62" s="57" t="s">
        <v>59</v>
      </c>
      <c r="G62" s="10"/>
      <c r="I62" s="58" t="s">
        <v>2446</v>
      </c>
    </row>
    <row r="63" spans="1:9" ht="59.25" customHeight="1" x14ac:dyDescent="0.2">
      <c r="A63" s="12">
        <v>5</v>
      </c>
      <c r="B63" s="4" t="s">
        <v>2420</v>
      </c>
      <c r="C63" s="6" t="s">
        <v>2429</v>
      </c>
      <c r="D63" s="5">
        <v>15258</v>
      </c>
      <c r="E63" s="10" t="s">
        <v>2247</v>
      </c>
      <c r="F63" s="130" t="s">
        <v>5</v>
      </c>
      <c r="G63" s="10"/>
      <c r="I63" s="58" t="s">
        <v>2447</v>
      </c>
    </row>
    <row r="64" spans="1:9" ht="59.25" customHeight="1" x14ac:dyDescent="0.2">
      <c r="A64" s="12">
        <v>6</v>
      </c>
      <c r="B64" s="4" t="s">
        <v>2421</v>
      </c>
      <c r="C64" s="6" t="s">
        <v>2430</v>
      </c>
      <c r="D64" s="5">
        <v>3479</v>
      </c>
      <c r="E64" s="10" t="s">
        <v>2247</v>
      </c>
      <c r="F64" s="128" t="s">
        <v>36</v>
      </c>
      <c r="G64" s="10"/>
      <c r="I64" s="58" t="s">
        <v>2448</v>
      </c>
    </row>
    <row r="65" spans="1:9" ht="59.25" customHeight="1" x14ac:dyDescent="0.2">
      <c r="A65" s="12">
        <v>7</v>
      </c>
      <c r="B65" s="4" t="s">
        <v>2422</v>
      </c>
      <c r="C65" s="6" t="s">
        <v>2431</v>
      </c>
      <c r="D65" s="5">
        <v>1127</v>
      </c>
      <c r="E65" s="10" t="s">
        <v>2247</v>
      </c>
      <c r="F65" s="140" t="s">
        <v>273</v>
      </c>
      <c r="G65" s="10"/>
      <c r="I65" s="58" t="s">
        <v>2449</v>
      </c>
    </row>
    <row r="66" spans="1:9" ht="59.25" customHeight="1" x14ac:dyDescent="0.2">
      <c r="A66" s="12">
        <v>8</v>
      </c>
      <c r="B66" s="4" t="s">
        <v>2423</v>
      </c>
      <c r="C66" s="6" t="s">
        <v>2432</v>
      </c>
      <c r="D66" s="5">
        <v>2447</v>
      </c>
      <c r="E66" s="10" t="s">
        <v>2247</v>
      </c>
      <c r="F66" s="140" t="s">
        <v>83</v>
      </c>
      <c r="G66" s="10"/>
      <c r="I66" s="58" t="s">
        <v>2450</v>
      </c>
    </row>
    <row r="67" spans="1:9" ht="59.25" customHeight="1" x14ac:dyDescent="0.2">
      <c r="A67" s="12">
        <v>9</v>
      </c>
      <c r="B67" s="4" t="s">
        <v>2456</v>
      </c>
      <c r="C67" s="7" t="s">
        <v>2458</v>
      </c>
      <c r="D67" s="5">
        <v>10053</v>
      </c>
      <c r="E67" s="10" t="s">
        <v>2247</v>
      </c>
      <c r="F67" s="57" t="s">
        <v>279</v>
      </c>
      <c r="G67" s="10"/>
      <c r="I67" s="58" t="s">
        <v>2462</v>
      </c>
    </row>
    <row r="68" spans="1:9" ht="59.25" customHeight="1" x14ac:dyDescent="0.2">
      <c r="A68" s="12">
        <v>10</v>
      </c>
      <c r="B68" s="4" t="s">
        <v>2456</v>
      </c>
      <c r="C68" s="7" t="s">
        <v>2459</v>
      </c>
      <c r="D68" s="5">
        <v>12340</v>
      </c>
      <c r="E68" s="10" t="s">
        <v>2247</v>
      </c>
      <c r="F68" s="130" t="s">
        <v>313</v>
      </c>
      <c r="G68" s="10"/>
      <c r="I68" s="58" t="s">
        <v>2463</v>
      </c>
    </row>
    <row r="69" spans="1:9" ht="59.25" customHeight="1" x14ac:dyDescent="0.2">
      <c r="A69" s="12">
        <v>11</v>
      </c>
      <c r="B69" s="4" t="s">
        <v>2457</v>
      </c>
      <c r="C69" s="7" t="s">
        <v>2460</v>
      </c>
      <c r="D69" s="5">
        <v>867</v>
      </c>
      <c r="E69" s="10" t="s">
        <v>2247</v>
      </c>
      <c r="F69" s="140" t="s">
        <v>273</v>
      </c>
      <c r="G69" s="10"/>
      <c r="I69" s="58" t="s">
        <v>2464</v>
      </c>
    </row>
    <row r="70" spans="1:9" ht="59.25" customHeight="1" x14ac:dyDescent="0.2">
      <c r="A70" s="12">
        <v>12</v>
      </c>
      <c r="B70" s="4" t="s">
        <v>2424</v>
      </c>
      <c r="C70" s="6" t="s">
        <v>2434</v>
      </c>
      <c r="D70" s="5">
        <v>80025</v>
      </c>
      <c r="E70" s="10" t="s">
        <v>2247</v>
      </c>
      <c r="F70" s="128" t="s">
        <v>27</v>
      </c>
      <c r="G70" s="10"/>
      <c r="I70" s="58" t="s">
        <v>2465</v>
      </c>
    </row>
    <row r="71" spans="1:9" ht="94.5" customHeight="1" x14ac:dyDescent="0.2">
      <c r="A71" s="12">
        <v>13</v>
      </c>
      <c r="B71" s="4" t="s">
        <v>2425</v>
      </c>
      <c r="C71" s="6" t="s">
        <v>2433</v>
      </c>
      <c r="D71" s="5">
        <v>1092</v>
      </c>
      <c r="E71" s="10" t="s">
        <v>2247</v>
      </c>
      <c r="F71" s="130" t="s">
        <v>268</v>
      </c>
      <c r="G71" s="10"/>
      <c r="I71" s="58" t="s">
        <v>2466</v>
      </c>
    </row>
    <row r="72" spans="1:9" ht="94.5" customHeight="1" x14ac:dyDescent="0.2">
      <c r="A72" s="63">
        <v>1</v>
      </c>
      <c r="B72" s="23" t="s">
        <v>2440</v>
      </c>
      <c r="C72" s="72" t="s">
        <v>2441</v>
      </c>
      <c r="D72" s="23">
        <v>1289</v>
      </c>
      <c r="E72" s="23" t="s">
        <v>2337</v>
      </c>
      <c r="F72" s="53" t="s">
        <v>69</v>
      </c>
      <c r="G72" s="23" t="s">
        <v>2439</v>
      </c>
      <c r="I72" s="40" t="str">
        <f t="shared" ref="I72:I96" si="0">C72&amp;" МЖД по адресу: г. Калуга,  "&amp;F72</f>
        <v>Прочистка газохода и вентканалов по стояку в квартире №20 МЖД по адресу: г. Калуга,  ул. Чехова, д. 13</v>
      </c>
    </row>
    <row r="73" spans="1:9" ht="94.5" customHeight="1" x14ac:dyDescent="0.2">
      <c r="A73" s="63">
        <v>2</v>
      </c>
      <c r="B73" s="23" t="s">
        <v>2420</v>
      </c>
      <c r="C73" s="72" t="s">
        <v>2443</v>
      </c>
      <c r="D73" s="73">
        <v>3955.5</v>
      </c>
      <c r="E73" s="23" t="s">
        <v>2337</v>
      </c>
      <c r="F73" s="53" t="s">
        <v>32</v>
      </c>
      <c r="G73" s="23" t="s">
        <v>2442</v>
      </c>
      <c r="I73" s="40" t="str">
        <f t="shared" si="0"/>
        <v>Прочистка газохода по стояку в квартирах №29, 33, 37 МЖД по адресу: г. Калуга,  ул. Болотникова, д. 13</v>
      </c>
    </row>
    <row r="74" spans="1:9" ht="94.5" customHeight="1" x14ac:dyDescent="0.2">
      <c r="A74" s="63">
        <v>3</v>
      </c>
      <c r="B74" s="23" t="s">
        <v>2438</v>
      </c>
      <c r="C74" s="72" t="s">
        <v>2437</v>
      </c>
      <c r="D74" s="73">
        <v>19977.89</v>
      </c>
      <c r="E74" s="23" t="s">
        <v>2435</v>
      </c>
      <c r="F74" s="53" t="s">
        <v>15</v>
      </c>
      <c r="G74" s="23" t="s">
        <v>2436</v>
      </c>
      <c r="I74" s="40" t="str">
        <f t="shared" si="0"/>
        <v>Заключение о техническом состоянии объекта капитального строительства  МЖД по адресу: г. Калуга,  ул. М. Жукова, д. 45</v>
      </c>
    </row>
    <row r="75" spans="1:9" ht="94.5" customHeight="1" x14ac:dyDescent="0.2">
      <c r="A75" s="63">
        <v>4</v>
      </c>
      <c r="B75" s="23" t="s">
        <v>2452</v>
      </c>
      <c r="C75" s="60" t="s">
        <v>2453</v>
      </c>
      <c r="D75" s="73">
        <v>3078</v>
      </c>
      <c r="E75" s="23" t="s">
        <v>2337</v>
      </c>
      <c r="F75" s="53" t="s">
        <v>5</v>
      </c>
      <c r="G75" s="23" t="s">
        <v>2451</v>
      </c>
      <c r="I75" s="40" t="str">
        <f t="shared" si="0"/>
        <v>Прочистка вентканала по стояку в квартире № 37 МЖД по адресу: г. Калуга,  ул. Чижевского, д. 25</v>
      </c>
    </row>
    <row r="76" spans="1:9" ht="59.25" customHeight="1" x14ac:dyDescent="0.2">
      <c r="A76" s="12">
        <v>1</v>
      </c>
      <c r="B76" s="4" t="s">
        <v>2467</v>
      </c>
      <c r="C76" s="57" t="s">
        <v>2484</v>
      </c>
      <c r="D76" s="5">
        <v>5854</v>
      </c>
      <c r="E76" s="10" t="s">
        <v>2247</v>
      </c>
      <c r="F76" s="130" t="s">
        <v>270</v>
      </c>
      <c r="G76" s="10"/>
      <c r="I76" s="58" t="s">
        <v>2513</v>
      </c>
    </row>
    <row r="77" spans="1:9" ht="59.25" customHeight="1" x14ac:dyDescent="0.2">
      <c r="A77" s="12">
        <v>2</v>
      </c>
      <c r="B77" s="4" t="s">
        <v>2467</v>
      </c>
      <c r="C77" s="7" t="s">
        <v>2485</v>
      </c>
      <c r="D77" s="5">
        <v>19625</v>
      </c>
      <c r="E77" s="10" t="s">
        <v>2247</v>
      </c>
      <c r="F77" s="130" t="s">
        <v>10</v>
      </c>
      <c r="G77" s="10"/>
      <c r="I77" s="58" t="s">
        <v>2514</v>
      </c>
    </row>
    <row r="78" spans="1:9" ht="59.25" customHeight="1" x14ac:dyDescent="0.2">
      <c r="A78" s="12">
        <v>3</v>
      </c>
      <c r="B78" s="4" t="s">
        <v>2468</v>
      </c>
      <c r="C78" s="7" t="s">
        <v>2486</v>
      </c>
      <c r="D78" s="5">
        <v>43257</v>
      </c>
      <c r="E78" s="10" t="s">
        <v>2247</v>
      </c>
      <c r="F78" s="128" t="s">
        <v>27</v>
      </c>
      <c r="G78" s="10"/>
      <c r="I78" s="58" t="s">
        <v>2515</v>
      </c>
    </row>
    <row r="79" spans="1:9" ht="59.25" customHeight="1" x14ac:dyDescent="0.2">
      <c r="A79" s="12">
        <v>4</v>
      </c>
      <c r="B79" s="4" t="s">
        <v>2469</v>
      </c>
      <c r="C79" s="7" t="s">
        <v>2487</v>
      </c>
      <c r="D79" s="5">
        <v>2379</v>
      </c>
      <c r="E79" s="10" t="s">
        <v>2247</v>
      </c>
      <c r="F79" s="130" t="s">
        <v>6</v>
      </c>
      <c r="G79" s="10"/>
      <c r="I79" s="58" t="s">
        <v>2516</v>
      </c>
    </row>
    <row r="80" spans="1:9" ht="59.25" customHeight="1" x14ac:dyDescent="0.2">
      <c r="A80" s="12">
        <v>5</v>
      </c>
      <c r="B80" s="4" t="s">
        <v>2469</v>
      </c>
      <c r="C80" s="7" t="s">
        <v>2488</v>
      </c>
      <c r="D80" s="5">
        <v>1135</v>
      </c>
      <c r="E80" s="10" t="s">
        <v>2247</v>
      </c>
      <c r="F80" s="130" t="s">
        <v>32</v>
      </c>
      <c r="G80" s="10"/>
      <c r="I80" s="58" t="s">
        <v>2517</v>
      </c>
    </row>
    <row r="81" spans="1:9" ht="59.25" customHeight="1" x14ac:dyDescent="0.2">
      <c r="A81" s="12">
        <v>6</v>
      </c>
      <c r="B81" s="4" t="s">
        <v>2470</v>
      </c>
      <c r="C81" s="7" t="s">
        <v>2501</v>
      </c>
      <c r="D81" s="5">
        <v>1603</v>
      </c>
      <c r="E81" s="10" t="s">
        <v>2247</v>
      </c>
      <c r="F81" s="130" t="s">
        <v>32</v>
      </c>
      <c r="G81" s="10"/>
      <c r="I81" s="58" t="s">
        <v>2518</v>
      </c>
    </row>
    <row r="82" spans="1:9" ht="59.25" customHeight="1" x14ac:dyDescent="0.2">
      <c r="A82" s="12">
        <v>7</v>
      </c>
      <c r="B82" s="4" t="s">
        <v>2471</v>
      </c>
      <c r="C82" s="66" t="s">
        <v>2531</v>
      </c>
      <c r="D82" s="5">
        <v>10162</v>
      </c>
      <c r="E82" s="10" t="s">
        <v>2247</v>
      </c>
      <c r="F82" s="57" t="s">
        <v>279</v>
      </c>
      <c r="G82" s="162" t="s">
        <v>2869</v>
      </c>
      <c r="I82" s="80" t="s">
        <v>2532</v>
      </c>
    </row>
    <row r="83" spans="1:9" ht="59.25" customHeight="1" x14ac:dyDescent="0.2">
      <c r="A83" s="12">
        <v>8</v>
      </c>
      <c r="B83" s="4" t="s">
        <v>2472</v>
      </c>
      <c r="C83" s="7" t="s">
        <v>2489</v>
      </c>
      <c r="D83" s="5">
        <v>7769</v>
      </c>
      <c r="E83" s="10" t="s">
        <v>2247</v>
      </c>
      <c r="F83" s="130" t="s">
        <v>30</v>
      </c>
      <c r="G83" s="10"/>
      <c r="I83" s="58" t="s">
        <v>2519</v>
      </c>
    </row>
    <row r="84" spans="1:9" ht="59.25" customHeight="1" x14ac:dyDescent="0.2">
      <c r="A84" s="12">
        <v>9</v>
      </c>
      <c r="B84" s="4" t="s">
        <v>2473</v>
      </c>
      <c r="C84" s="7" t="s">
        <v>2490</v>
      </c>
      <c r="D84" s="5">
        <v>5453</v>
      </c>
      <c r="E84" s="10" t="s">
        <v>2247</v>
      </c>
      <c r="F84" s="130" t="s">
        <v>32</v>
      </c>
      <c r="G84" s="10"/>
      <c r="I84" s="58" t="s">
        <v>2520</v>
      </c>
    </row>
    <row r="85" spans="1:9" ht="59.25" customHeight="1" x14ac:dyDescent="0.2">
      <c r="A85" s="12">
        <v>10</v>
      </c>
      <c r="B85" s="4" t="s">
        <v>2474</v>
      </c>
      <c r="C85" s="7" t="s">
        <v>2491</v>
      </c>
      <c r="D85" s="5">
        <v>1909</v>
      </c>
      <c r="E85" s="10" t="s">
        <v>2247</v>
      </c>
      <c r="F85" s="130" t="s">
        <v>284</v>
      </c>
      <c r="G85" s="10"/>
      <c r="I85" s="58" t="s">
        <v>2521</v>
      </c>
    </row>
    <row r="86" spans="1:9" ht="59.25" customHeight="1" x14ac:dyDescent="0.2">
      <c r="A86" s="12">
        <v>11</v>
      </c>
      <c r="B86" s="4" t="s">
        <v>2475</v>
      </c>
      <c r="C86" s="66" t="s">
        <v>2533</v>
      </c>
      <c r="D86" s="5">
        <v>9651</v>
      </c>
      <c r="E86" s="10" t="s">
        <v>2247</v>
      </c>
      <c r="F86" s="130" t="s">
        <v>32</v>
      </c>
      <c r="G86" s="10"/>
      <c r="I86" s="80" t="s">
        <v>2534</v>
      </c>
    </row>
    <row r="87" spans="1:9" ht="59.25" customHeight="1" x14ac:dyDescent="0.2">
      <c r="A87" s="12">
        <v>12</v>
      </c>
      <c r="B87" s="4" t="s">
        <v>2476</v>
      </c>
      <c r="C87" s="7" t="s">
        <v>2492</v>
      </c>
      <c r="D87" s="5">
        <v>3623</v>
      </c>
      <c r="E87" s="10" t="s">
        <v>2247</v>
      </c>
      <c r="F87" s="57" t="s">
        <v>17</v>
      </c>
      <c r="G87" s="10"/>
      <c r="I87" s="58" t="s">
        <v>2522</v>
      </c>
    </row>
    <row r="88" spans="1:9" ht="59.25" customHeight="1" x14ac:dyDescent="0.2">
      <c r="A88" s="12">
        <v>13</v>
      </c>
      <c r="B88" s="4" t="s">
        <v>2477</v>
      </c>
      <c r="C88" s="7" t="s">
        <v>2493</v>
      </c>
      <c r="D88" s="5">
        <v>832</v>
      </c>
      <c r="E88" s="10" t="s">
        <v>2247</v>
      </c>
      <c r="F88" s="128" t="s">
        <v>69</v>
      </c>
      <c r="G88" s="10"/>
      <c r="I88" s="58" t="s">
        <v>2523</v>
      </c>
    </row>
    <row r="89" spans="1:9" ht="59.25" customHeight="1" x14ac:dyDescent="0.2">
      <c r="A89" s="12">
        <v>14</v>
      </c>
      <c r="B89" s="4" t="s">
        <v>2479</v>
      </c>
      <c r="C89" s="7" t="s">
        <v>2494</v>
      </c>
      <c r="D89" s="5">
        <v>4225</v>
      </c>
      <c r="E89" s="10" t="s">
        <v>2247</v>
      </c>
      <c r="F89" s="130" t="s">
        <v>10</v>
      </c>
      <c r="G89" s="10"/>
      <c r="I89" s="58" t="s">
        <v>2524</v>
      </c>
    </row>
    <row r="90" spans="1:9" ht="59.25" customHeight="1" x14ac:dyDescent="0.2">
      <c r="A90" s="12">
        <v>15</v>
      </c>
      <c r="B90" s="4" t="s">
        <v>2480</v>
      </c>
      <c r="C90" s="7" t="s">
        <v>2495</v>
      </c>
      <c r="D90" s="5">
        <v>10933</v>
      </c>
      <c r="E90" s="10" t="s">
        <v>2247</v>
      </c>
      <c r="F90" s="57" t="s">
        <v>279</v>
      </c>
      <c r="G90" s="162" t="s">
        <v>2869</v>
      </c>
      <c r="I90" s="62" t="s">
        <v>2525</v>
      </c>
    </row>
    <row r="91" spans="1:9" ht="59.25" customHeight="1" x14ac:dyDescent="0.2">
      <c r="A91" s="12">
        <v>16</v>
      </c>
      <c r="B91" s="4" t="s">
        <v>2478</v>
      </c>
      <c r="C91" s="7" t="s">
        <v>2496</v>
      </c>
      <c r="D91" s="5">
        <v>1566</v>
      </c>
      <c r="E91" s="10" t="s">
        <v>2247</v>
      </c>
      <c r="F91" s="130" t="s">
        <v>30</v>
      </c>
      <c r="G91" s="10"/>
      <c r="I91" s="58" t="s">
        <v>2526</v>
      </c>
    </row>
    <row r="92" spans="1:9" ht="59.25" customHeight="1" x14ac:dyDescent="0.2">
      <c r="A92" s="12">
        <v>17</v>
      </c>
      <c r="B92" s="4" t="s">
        <v>2481</v>
      </c>
      <c r="C92" s="7" t="s">
        <v>2497</v>
      </c>
      <c r="D92" s="5">
        <v>3056</v>
      </c>
      <c r="E92" s="10" t="s">
        <v>2247</v>
      </c>
      <c r="F92" s="130" t="s">
        <v>8</v>
      </c>
      <c r="G92" s="10"/>
      <c r="I92" s="62" t="s">
        <v>2527</v>
      </c>
    </row>
    <row r="93" spans="1:9" ht="59.25" customHeight="1" x14ac:dyDescent="0.2">
      <c r="A93" s="12">
        <v>18</v>
      </c>
      <c r="B93" s="4" t="s">
        <v>2481</v>
      </c>
      <c r="C93" s="7" t="s">
        <v>2498</v>
      </c>
      <c r="D93" s="5">
        <v>7997</v>
      </c>
      <c r="E93" s="10" t="s">
        <v>2247</v>
      </c>
      <c r="F93" s="130" t="s">
        <v>8</v>
      </c>
      <c r="G93" s="10"/>
      <c r="I93" s="62" t="s">
        <v>2528</v>
      </c>
    </row>
    <row r="94" spans="1:9" ht="59.25" customHeight="1" x14ac:dyDescent="0.2">
      <c r="A94" s="12">
        <v>19</v>
      </c>
      <c r="B94" s="4" t="s">
        <v>2482</v>
      </c>
      <c r="C94" s="7" t="s">
        <v>2499</v>
      </c>
      <c r="D94" s="5">
        <v>1621</v>
      </c>
      <c r="E94" s="10" t="s">
        <v>2247</v>
      </c>
      <c r="F94" s="57" t="s">
        <v>279</v>
      </c>
      <c r="G94" s="10"/>
      <c r="I94" s="62" t="s">
        <v>2529</v>
      </c>
    </row>
    <row r="95" spans="1:9" ht="59.25" customHeight="1" x14ac:dyDescent="0.2">
      <c r="A95" s="12">
        <v>20</v>
      </c>
      <c r="B95" s="4" t="s">
        <v>2483</v>
      </c>
      <c r="C95" s="7" t="s">
        <v>2500</v>
      </c>
      <c r="D95" s="5">
        <v>28300</v>
      </c>
      <c r="E95" s="10" t="s">
        <v>2247</v>
      </c>
      <c r="F95" s="130" t="s">
        <v>30</v>
      </c>
      <c r="G95" s="10"/>
      <c r="I95" s="58" t="s">
        <v>2530</v>
      </c>
    </row>
    <row r="96" spans="1:9" ht="59.25" customHeight="1" x14ac:dyDescent="0.2">
      <c r="A96" s="63">
        <v>1</v>
      </c>
      <c r="B96" s="23" t="s">
        <v>2504</v>
      </c>
      <c r="C96" s="72" t="s">
        <v>2503</v>
      </c>
      <c r="D96" s="73">
        <v>160000</v>
      </c>
      <c r="E96" s="23" t="s">
        <v>1134</v>
      </c>
      <c r="F96" s="53" t="s">
        <v>35</v>
      </c>
      <c r="G96" s="23" t="s">
        <v>2502</v>
      </c>
      <c r="I96" s="40" t="str">
        <f t="shared" si="0"/>
        <v>Комплекс работ по ремонту подъезда №2 МЖД по адресу: г. Калуга,  ул. М. Жукова, д. 37</v>
      </c>
    </row>
    <row r="97" spans="1:9" ht="59.25" customHeight="1" x14ac:dyDescent="0.2">
      <c r="A97" s="63">
        <v>2</v>
      </c>
      <c r="B97" s="23" t="s">
        <v>2506</v>
      </c>
      <c r="C97" s="72" t="s">
        <v>2508</v>
      </c>
      <c r="D97" s="73">
        <v>4454</v>
      </c>
      <c r="E97" s="23" t="s">
        <v>2337</v>
      </c>
      <c r="F97" s="53" t="s">
        <v>59</v>
      </c>
      <c r="G97" s="23" t="s">
        <v>2505</v>
      </c>
      <c r="I97" s="16"/>
    </row>
    <row r="98" spans="1:9" ht="59.25" customHeight="1" x14ac:dyDescent="0.2">
      <c r="A98" s="63">
        <v>3</v>
      </c>
      <c r="B98" s="23" t="s">
        <v>2506</v>
      </c>
      <c r="C98" s="72" t="s">
        <v>2509</v>
      </c>
      <c r="D98" s="73">
        <v>820</v>
      </c>
      <c r="E98" s="23" t="s">
        <v>2337</v>
      </c>
      <c r="F98" s="53" t="s">
        <v>15</v>
      </c>
      <c r="G98" s="23" t="s">
        <v>2507</v>
      </c>
      <c r="I98" s="16"/>
    </row>
    <row r="99" spans="1:9" ht="59.25" customHeight="1" x14ac:dyDescent="0.2">
      <c r="A99" s="12">
        <v>1</v>
      </c>
      <c r="B99" s="4" t="s">
        <v>2538</v>
      </c>
      <c r="C99" s="7" t="s">
        <v>2550</v>
      </c>
      <c r="D99" s="5">
        <v>48941</v>
      </c>
      <c r="E99" s="10" t="s">
        <v>2247</v>
      </c>
      <c r="F99" s="130" t="s">
        <v>46</v>
      </c>
      <c r="G99" s="10"/>
      <c r="I99" s="58" t="s">
        <v>2582</v>
      </c>
    </row>
    <row r="100" spans="1:9" ht="134.25" customHeight="1" x14ac:dyDescent="0.2">
      <c r="A100" s="12">
        <v>2</v>
      </c>
      <c r="B100" s="4" t="s">
        <v>2557</v>
      </c>
      <c r="C100" s="7" t="s">
        <v>2551</v>
      </c>
      <c r="D100" s="5">
        <v>5553</v>
      </c>
      <c r="E100" s="10" t="s">
        <v>2247</v>
      </c>
      <c r="F100" s="128" t="s">
        <v>15</v>
      </c>
      <c r="G100" s="10"/>
      <c r="I100" s="58" t="s">
        <v>2583</v>
      </c>
    </row>
    <row r="101" spans="1:9" ht="59.25" customHeight="1" x14ac:dyDescent="0.2">
      <c r="A101" s="12">
        <v>3</v>
      </c>
      <c r="B101" s="4" t="s">
        <v>2539</v>
      </c>
      <c r="C101" s="7" t="s">
        <v>2552</v>
      </c>
      <c r="D101" s="5">
        <v>2272</v>
      </c>
      <c r="E101" s="10" t="s">
        <v>2247</v>
      </c>
      <c r="F101" s="57" t="s">
        <v>47</v>
      </c>
      <c r="G101" s="10"/>
      <c r="I101" s="58" t="s">
        <v>2584</v>
      </c>
    </row>
    <row r="102" spans="1:9" ht="59.25" customHeight="1" x14ac:dyDescent="0.2">
      <c r="A102" s="12">
        <v>4</v>
      </c>
      <c r="B102" s="4" t="s">
        <v>2540</v>
      </c>
      <c r="C102" s="7" t="s">
        <v>2562</v>
      </c>
      <c r="D102" s="5">
        <v>7899</v>
      </c>
      <c r="E102" s="10" t="s">
        <v>2247</v>
      </c>
      <c r="F102" s="57" t="s">
        <v>59</v>
      </c>
      <c r="G102" s="10"/>
      <c r="I102" s="58" t="s">
        <v>2585</v>
      </c>
    </row>
    <row r="103" spans="1:9" ht="59.25" customHeight="1" x14ac:dyDescent="0.2">
      <c r="A103" s="12">
        <v>5</v>
      </c>
      <c r="B103" s="4" t="s">
        <v>2541</v>
      </c>
      <c r="C103" s="7" t="s">
        <v>2559</v>
      </c>
      <c r="D103" s="5">
        <v>1508</v>
      </c>
      <c r="E103" s="10" t="s">
        <v>2247</v>
      </c>
      <c r="F103" s="130" t="s">
        <v>18</v>
      </c>
      <c r="G103" s="10"/>
      <c r="I103" s="58" t="s">
        <v>2586</v>
      </c>
    </row>
    <row r="104" spans="1:9" ht="59.25" customHeight="1" x14ac:dyDescent="0.2">
      <c r="A104" s="12">
        <v>6</v>
      </c>
      <c r="B104" s="4" t="s">
        <v>2541</v>
      </c>
      <c r="C104" s="7" t="s">
        <v>2560</v>
      </c>
      <c r="D104" s="5">
        <v>1358</v>
      </c>
      <c r="E104" s="10" t="s">
        <v>2247</v>
      </c>
      <c r="F104" s="130" t="s">
        <v>7</v>
      </c>
      <c r="G104" s="10"/>
      <c r="I104" s="58" t="s">
        <v>2587</v>
      </c>
    </row>
    <row r="105" spans="1:9" ht="59.25" customHeight="1" x14ac:dyDescent="0.2">
      <c r="A105" s="12">
        <v>7</v>
      </c>
      <c r="B105" s="4" t="s">
        <v>2542</v>
      </c>
      <c r="C105" s="7" t="s">
        <v>2561</v>
      </c>
      <c r="D105" s="5">
        <v>1358</v>
      </c>
      <c r="E105" s="10" t="s">
        <v>2247</v>
      </c>
      <c r="F105" s="128" t="s">
        <v>25</v>
      </c>
      <c r="G105" s="10"/>
      <c r="I105" s="58" t="s">
        <v>2588</v>
      </c>
    </row>
    <row r="106" spans="1:9" ht="59.25" customHeight="1" x14ac:dyDescent="0.2">
      <c r="A106" s="12">
        <v>8</v>
      </c>
      <c r="B106" s="4" t="s">
        <v>2543</v>
      </c>
      <c r="C106" s="7" t="s">
        <v>2563</v>
      </c>
      <c r="D106" s="5">
        <v>3586</v>
      </c>
      <c r="E106" s="10" t="s">
        <v>2247</v>
      </c>
      <c r="F106" s="128" t="s">
        <v>25</v>
      </c>
      <c r="G106" s="10"/>
      <c r="I106" s="58" t="s">
        <v>2589</v>
      </c>
    </row>
    <row r="107" spans="1:9" ht="59.25" customHeight="1" x14ac:dyDescent="0.2">
      <c r="A107" s="12">
        <v>9</v>
      </c>
      <c r="B107" s="4" t="s">
        <v>2544</v>
      </c>
      <c r="C107" s="7" t="s">
        <v>2564</v>
      </c>
      <c r="D107" s="5">
        <v>8060</v>
      </c>
      <c r="E107" s="10" t="s">
        <v>2247</v>
      </c>
      <c r="F107" s="130" t="s">
        <v>46</v>
      </c>
      <c r="G107" s="10"/>
      <c r="I107" s="58" t="s">
        <v>2590</v>
      </c>
    </row>
    <row r="108" spans="1:9" ht="77.25" customHeight="1" x14ac:dyDescent="0.2">
      <c r="A108" s="12">
        <v>10</v>
      </c>
      <c r="B108" s="4" t="s">
        <v>2545</v>
      </c>
      <c r="C108" s="7" t="s">
        <v>2553</v>
      </c>
      <c r="D108" s="5">
        <v>4715</v>
      </c>
      <c r="E108" s="10" t="s">
        <v>2247</v>
      </c>
      <c r="F108" s="130" t="s">
        <v>313</v>
      </c>
      <c r="G108" s="10"/>
      <c r="I108" s="58" t="s">
        <v>2591</v>
      </c>
    </row>
    <row r="109" spans="1:9" ht="59.25" customHeight="1" x14ac:dyDescent="0.2">
      <c r="A109" s="12">
        <v>11</v>
      </c>
      <c r="B109" s="4" t="s">
        <v>2546</v>
      </c>
      <c r="C109" s="7" t="s">
        <v>2565</v>
      </c>
      <c r="D109" s="5">
        <v>3236</v>
      </c>
      <c r="E109" s="10" t="s">
        <v>2247</v>
      </c>
      <c r="F109" s="128" t="s">
        <v>25</v>
      </c>
      <c r="G109" s="10"/>
      <c r="I109" s="58" t="s">
        <v>2592</v>
      </c>
    </row>
    <row r="110" spans="1:9" ht="113.25" customHeight="1" x14ac:dyDescent="0.2">
      <c r="A110" s="12">
        <v>12</v>
      </c>
      <c r="B110" s="4" t="s">
        <v>2547</v>
      </c>
      <c r="C110" s="6" t="s">
        <v>2556</v>
      </c>
      <c r="D110" s="5">
        <v>41375</v>
      </c>
      <c r="E110" s="10" t="s">
        <v>2247</v>
      </c>
      <c r="F110" s="130" t="s">
        <v>313</v>
      </c>
      <c r="G110" s="10"/>
      <c r="I110" s="58" t="s">
        <v>2593</v>
      </c>
    </row>
    <row r="111" spans="1:9" ht="59.25" customHeight="1" x14ac:dyDescent="0.2">
      <c r="A111" s="12">
        <v>13</v>
      </c>
      <c r="B111" s="4" t="s">
        <v>2548</v>
      </c>
      <c r="C111" s="7" t="s">
        <v>2566</v>
      </c>
      <c r="D111" s="5">
        <v>15183</v>
      </c>
      <c r="E111" s="10" t="s">
        <v>2247</v>
      </c>
      <c r="F111" s="128" t="s">
        <v>25</v>
      </c>
      <c r="G111" s="10"/>
      <c r="I111" s="58" t="s">
        <v>2594</v>
      </c>
    </row>
    <row r="112" spans="1:9" ht="59.25" customHeight="1" x14ac:dyDescent="0.2">
      <c r="A112" s="12">
        <v>14</v>
      </c>
      <c r="B112" s="4" t="s">
        <v>2548</v>
      </c>
      <c r="C112" s="7" t="s">
        <v>2567</v>
      </c>
      <c r="D112" s="5">
        <v>2263</v>
      </c>
      <c r="E112" s="10" t="s">
        <v>2247</v>
      </c>
      <c r="F112" s="130" t="s">
        <v>32</v>
      </c>
      <c r="G112" s="10"/>
      <c r="I112" s="58" t="s">
        <v>2595</v>
      </c>
    </row>
    <row r="113" spans="1:9" ht="59.25" customHeight="1" x14ac:dyDescent="0.2">
      <c r="A113" s="12">
        <v>15</v>
      </c>
      <c r="B113" s="4" t="s">
        <v>2549</v>
      </c>
      <c r="C113" s="7" t="s">
        <v>2568</v>
      </c>
      <c r="D113" s="5">
        <v>14973</v>
      </c>
      <c r="E113" s="10" t="s">
        <v>2247</v>
      </c>
      <c r="F113" s="130" t="s">
        <v>32</v>
      </c>
      <c r="G113" s="10"/>
      <c r="I113" s="58" t="s">
        <v>2596</v>
      </c>
    </row>
    <row r="114" spans="1:9" ht="59.25" customHeight="1" x14ac:dyDescent="0.2">
      <c r="A114" s="12">
        <v>16</v>
      </c>
      <c r="B114" s="4" t="s">
        <v>2549</v>
      </c>
      <c r="C114" s="7" t="s">
        <v>2569</v>
      </c>
      <c r="D114" s="5">
        <v>6481</v>
      </c>
      <c r="E114" s="10" t="s">
        <v>2247</v>
      </c>
      <c r="F114" s="130" t="s">
        <v>29</v>
      </c>
      <c r="G114" s="10"/>
      <c r="I114" s="58" t="s">
        <v>2597</v>
      </c>
    </row>
    <row r="115" spans="1:9" ht="59.25" customHeight="1" x14ac:dyDescent="0.2">
      <c r="A115" s="12">
        <v>17</v>
      </c>
      <c r="B115" s="4" t="s">
        <v>2549</v>
      </c>
      <c r="C115" s="7" t="s">
        <v>2570</v>
      </c>
      <c r="D115" s="5">
        <v>4736</v>
      </c>
      <c r="E115" s="10" t="s">
        <v>2247</v>
      </c>
      <c r="F115" s="130" t="s">
        <v>45</v>
      </c>
      <c r="G115" s="10"/>
      <c r="I115" s="58" t="s">
        <v>2598</v>
      </c>
    </row>
    <row r="116" spans="1:9" ht="72.75" customHeight="1" x14ac:dyDescent="0.2">
      <c r="A116" s="12">
        <v>18</v>
      </c>
      <c r="B116" s="4" t="s">
        <v>2558</v>
      </c>
      <c r="C116" s="7" t="s">
        <v>2555</v>
      </c>
      <c r="D116" s="5">
        <v>11297</v>
      </c>
      <c r="E116" s="10" t="s">
        <v>2247</v>
      </c>
      <c r="F116" s="130" t="s">
        <v>268</v>
      </c>
      <c r="G116" s="10"/>
      <c r="I116" s="58" t="s">
        <v>2599</v>
      </c>
    </row>
    <row r="117" spans="1:9" ht="59.25" customHeight="1" x14ac:dyDescent="0.2">
      <c r="A117" s="12">
        <v>19</v>
      </c>
      <c r="B117" s="4" t="s">
        <v>2580</v>
      </c>
      <c r="C117" s="7" t="s">
        <v>2554</v>
      </c>
      <c r="D117" s="5">
        <v>1449</v>
      </c>
      <c r="E117" s="10" t="s">
        <v>2247</v>
      </c>
      <c r="F117" s="130" t="s">
        <v>9</v>
      </c>
      <c r="G117" s="10"/>
      <c r="I117" s="58" t="s">
        <v>2600</v>
      </c>
    </row>
    <row r="118" spans="1:9" ht="59.25" customHeight="1" x14ac:dyDescent="0.2">
      <c r="A118" s="63">
        <v>1</v>
      </c>
      <c r="B118" s="23" t="s">
        <v>2573</v>
      </c>
      <c r="C118" s="72" t="s">
        <v>2572</v>
      </c>
      <c r="D118" s="73">
        <v>211487.71</v>
      </c>
      <c r="E118" s="23" t="s">
        <v>1128</v>
      </c>
      <c r="F118" s="53" t="s">
        <v>47</v>
      </c>
      <c r="G118" s="23" t="s">
        <v>2571</v>
      </c>
      <c r="I118" s="40" t="str">
        <f t="shared" ref="I118" si="1">C118&amp;" МЖД по адресу: г. Калуга,  "&amp;F118</f>
        <v>Укладка керамогранитной плитки на этажах в подъездах №1, №3 МЖД по адресу: г. Калуга,  ул. Болотникова, д. 10</v>
      </c>
    </row>
    <row r="119" spans="1:9" ht="59.25" customHeight="1" x14ac:dyDescent="0.2">
      <c r="A119" s="63">
        <v>2</v>
      </c>
      <c r="B119" s="23" t="s">
        <v>2576</v>
      </c>
      <c r="C119" s="72" t="s">
        <v>2575</v>
      </c>
      <c r="D119" s="73">
        <v>9500</v>
      </c>
      <c r="E119" s="23" t="s">
        <v>1129</v>
      </c>
      <c r="F119" s="53" t="s">
        <v>5</v>
      </c>
      <c r="G119" s="23" t="s">
        <v>2574</v>
      </c>
      <c r="I119" s="16"/>
    </row>
    <row r="120" spans="1:9" ht="59.25" customHeight="1" x14ac:dyDescent="0.2">
      <c r="A120" s="63">
        <v>3</v>
      </c>
      <c r="B120" s="23" t="s">
        <v>2579</v>
      </c>
      <c r="C120" s="72" t="s">
        <v>2578</v>
      </c>
      <c r="D120" s="73">
        <f>9498.6+1711+400</f>
        <v>11609.6</v>
      </c>
      <c r="E120" s="23" t="s">
        <v>2337</v>
      </c>
      <c r="F120" s="53" t="s">
        <v>273</v>
      </c>
      <c r="G120" s="23" t="s">
        <v>2577</v>
      </c>
      <c r="I120" s="16"/>
    </row>
    <row r="121" spans="1:9" ht="59.25" customHeight="1" x14ac:dyDescent="0.2">
      <c r="A121" s="63">
        <v>4</v>
      </c>
      <c r="B121" s="23" t="s">
        <v>2580</v>
      </c>
      <c r="C121" s="72" t="s">
        <v>2581</v>
      </c>
      <c r="D121" s="73">
        <v>34000</v>
      </c>
      <c r="E121" s="23" t="s">
        <v>1129</v>
      </c>
      <c r="F121" s="53" t="s">
        <v>9</v>
      </c>
      <c r="G121" s="23" t="s">
        <v>2615</v>
      </c>
      <c r="I121" s="16"/>
    </row>
    <row r="122" spans="1:9" ht="59.25" customHeight="1" x14ac:dyDescent="0.2">
      <c r="A122" s="12">
        <v>1</v>
      </c>
      <c r="B122" s="4" t="s">
        <v>2616</v>
      </c>
      <c r="C122" s="7" t="s">
        <v>2630</v>
      </c>
      <c r="D122" s="5">
        <v>7515</v>
      </c>
      <c r="E122" s="10" t="s">
        <v>2247</v>
      </c>
      <c r="F122" s="130" t="s">
        <v>22</v>
      </c>
      <c r="G122" s="10"/>
      <c r="I122" s="62" t="s">
        <v>2666</v>
      </c>
    </row>
    <row r="123" spans="1:9" ht="59.25" customHeight="1" x14ac:dyDescent="0.2">
      <c r="A123" s="12">
        <v>2</v>
      </c>
      <c r="B123" s="4" t="s">
        <v>2616</v>
      </c>
      <c r="C123" s="7" t="s">
        <v>2632</v>
      </c>
      <c r="D123" s="5">
        <v>1276</v>
      </c>
      <c r="E123" s="10" t="s">
        <v>2247</v>
      </c>
      <c r="F123" s="130" t="s">
        <v>32</v>
      </c>
      <c r="G123" s="10"/>
      <c r="I123" s="62" t="s">
        <v>2667</v>
      </c>
    </row>
    <row r="124" spans="1:9" ht="59.25" customHeight="1" x14ac:dyDescent="0.2">
      <c r="A124" s="12">
        <v>3</v>
      </c>
      <c r="B124" s="4" t="s">
        <v>2617</v>
      </c>
      <c r="C124" s="7" t="s">
        <v>2633</v>
      </c>
      <c r="D124" s="5">
        <v>41902</v>
      </c>
      <c r="E124" s="10" t="s">
        <v>2247</v>
      </c>
      <c r="F124" s="130" t="s">
        <v>7</v>
      </c>
      <c r="G124" s="10"/>
      <c r="I124" s="58" t="s">
        <v>2668</v>
      </c>
    </row>
    <row r="125" spans="1:9" ht="59.25" customHeight="1" x14ac:dyDescent="0.2">
      <c r="A125" s="12">
        <v>4</v>
      </c>
      <c r="B125" s="4" t="s">
        <v>2618</v>
      </c>
      <c r="C125" s="7" t="s">
        <v>2634</v>
      </c>
      <c r="D125" s="5">
        <v>44532</v>
      </c>
      <c r="E125" s="10" t="s">
        <v>2247</v>
      </c>
      <c r="F125" s="130" t="s">
        <v>9</v>
      </c>
      <c r="G125" s="10"/>
      <c r="I125" s="58" t="s">
        <v>2669</v>
      </c>
    </row>
    <row r="126" spans="1:9" ht="59.25" customHeight="1" x14ac:dyDescent="0.2">
      <c r="A126" s="12">
        <v>5</v>
      </c>
      <c r="B126" s="4" t="s">
        <v>2619</v>
      </c>
      <c r="C126" s="7" t="s">
        <v>2635</v>
      </c>
      <c r="D126" s="5">
        <v>14860</v>
      </c>
      <c r="E126" s="10" t="s">
        <v>2247</v>
      </c>
      <c r="F126" s="130" t="s">
        <v>8</v>
      </c>
      <c r="G126" s="10"/>
      <c r="I126" s="62" t="s">
        <v>2670</v>
      </c>
    </row>
    <row r="127" spans="1:9" ht="59.25" customHeight="1" x14ac:dyDescent="0.2">
      <c r="A127" s="12">
        <v>6</v>
      </c>
      <c r="B127" s="4" t="s">
        <v>2620</v>
      </c>
      <c r="C127" s="7" t="s">
        <v>2636</v>
      </c>
      <c r="D127" s="5">
        <v>6266</v>
      </c>
      <c r="E127" s="10" t="s">
        <v>2247</v>
      </c>
      <c r="F127" s="57" t="s">
        <v>20</v>
      </c>
      <c r="G127" s="10"/>
      <c r="I127" s="58" t="s">
        <v>2671</v>
      </c>
    </row>
    <row r="128" spans="1:9" ht="59.25" customHeight="1" x14ac:dyDescent="0.2">
      <c r="A128" s="12">
        <v>7</v>
      </c>
      <c r="B128" s="4" t="s">
        <v>2621</v>
      </c>
      <c r="C128" s="7" t="s">
        <v>1669</v>
      </c>
      <c r="D128" s="5">
        <v>1914</v>
      </c>
      <c r="E128" s="10" t="s">
        <v>2247</v>
      </c>
      <c r="F128" s="57" t="s">
        <v>44</v>
      </c>
      <c r="G128" s="10"/>
      <c r="I128" s="62" t="s">
        <v>2672</v>
      </c>
    </row>
    <row r="129" spans="1:9" ht="59.25" customHeight="1" x14ac:dyDescent="0.2">
      <c r="A129" s="12">
        <v>8</v>
      </c>
      <c r="B129" s="4" t="s">
        <v>2622</v>
      </c>
      <c r="C129" s="7" t="s">
        <v>2637</v>
      </c>
      <c r="D129" s="5">
        <v>5072</v>
      </c>
      <c r="E129" s="10" t="s">
        <v>2247</v>
      </c>
      <c r="F129" s="130" t="s">
        <v>18</v>
      </c>
      <c r="G129" s="10"/>
      <c r="I129" s="58" t="s">
        <v>2673</v>
      </c>
    </row>
    <row r="130" spans="1:9" ht="59.25" customHeight="1" x14ac:dyDescent="0.2">
      <c r="A130" s="12">
        <v>9</v>
      </c>
      <c r="B130" s="4" t="s">
        <v>2622</v>
      </c>
      <c r="C130" s="7" t="s">
        <v>2638</v>
      </c>
      <c r="D130" s="5">
        <v>26501</v>
      </c>
      <c r="E130" s="10" t="s">
        <v>2247</v>
      </c>
      <c r="F130" s="130" t="s">
        <v>7</v>
      </c>
      <c r="G130" s="10"/>
      <c r="I130" s="58" t="s">
        <v>2674</v>
      </c>
    </row>
    <row r="131" spans="1:9" ht="59.25" customHeight="1" x14ac:dyDescent="0.2">
      <c r="A131" s="12">
        <v>10</v>
      </c>
      <c r="B131" s="4" t="s">
        <v>2623</v>
      </c>
      <c r="C131" s="7" t="s">
        <v>2639</v>
      </c>
      <c r="D131" s="5">
        <v>1540</v>
      </c>
      <c r="E131" s="10" t="s">
        <v>2247</v>
      </c>
      <c r="F131" s="130" t="s">
        <v>18</v>
      </c>
      <c r="G131" s="10"/>
      <c r="I131" s="58" t="s">
        <v>2675</v>
      </c>
    </row>
    <row r="132" spans="1:9" ht="59.25" customHeight="1" x14ac:dyDescent="0.2">
      <c r="A132" s="12">
        <v>11</v>
      </c>
      <c r="B132" s="4" t="s">
        <v>2624</v>
      </c>
      <c r="C132" s="7" t="s">
        <v>2640</v>
      </c>
      <c r="D132" s="5">
        <v>33015</v>
      </c>
      <c r="E132" s="10" t="s">
        <v>2247</v>
      </c>
      <c r="F132" s="130" t="s">
        <v>7</v>
      </c>
      <c r="G132" s="10"/>
      <c r="I132" s="58" t="s">
        <v>2676</v>
      </c>
    </row>
    <row r="133" spans="1:9" ht="59.25" customHeight="1" x14ac:dyDescent="0.2">
      <c r="A133" s="12">
        <v>12</v>
      </c>
      <c r="B133" s="4" t="s">
        <v>2625</v>
      </c>
      <c r="C133" s="7" t="s">
        <v>2641</v>
      </c>
      <c r="D133" s="5">
        <v>1760</v>
      </c>
      <c r="E133" s="10" t="s">
        <v>2247</v>
      </c>
      <c r="F133" s="130" t="s">
        <v>32</v>
      </c>
      <c r="G133" s="10"/>
      <c r="I133" s="62" t="s">
        <v>2677</v>
      </c>
    </row>
    <row r="134" spans="1:9" ht="59.25" customHeight="1" x14ac:dyDescent="0.2">
      <c r="A134" s="12">
        <v>13</v>
      </c>
      <c r="B134" s="4" t="s">
        <v>2686</v>
      </c>
      <c r="C134" s="7" t="s">
        <v>2642</v>
      </c>
      <c r="D134" s="5">
        <v>1594</v>
      </c>
      <c r="E134" s="10" t="s">
        <v>2247</v>
      </c>
      <c r="F134" s="57" t="s">
        <v>20</v>
      </c>
      <c r="G134" s="10"/>
      <c r="I134" s="58" t="s">
        <v>2678</v>
      </c>
    </row>
    <row r="135" spans="1:9" ht="59.25" customHeight="1" x14ac:dyDescent="0.2">
      <c r="A135" s="12">
        <v>14</v>
      </c>
      <c r="B135" s="4" t="s">
        <v>2626</v>
      </c>
      <c r="C135" s="7" t="s">
        <v>2643</v>
      </c>
      <c r="D135" s="5">
        <v>36489</v>
      </c>
      <c r="E135" s="10" t="s">
        <v>2247</v>
      </c>
      <c r="F135" s="130" t="s">
        <v>9</v>
      </c>
      <c r="G135" s="10"/>
      <c r="I135" s="58" t="s">
        <v>2679</v>
      </c>
    </row>
    <row r="136" spans="1:9" ht="59.25" customHeight="1" x14ac:dyDescent="0.2">
      <c r="A136" s="12">
        <v>15</v>
      </c>
      <c r="B136" s="4" t="s">
        <v>2627</v>
      </c>
      <c r="C136" s="7" t="s">
        <v>2644</v>
      </c>
      <c r="D136" s="5">
        <v>11495</v>
      </c>
      <c r="E136" s="10" t="s">
        <v>2247</v>
      </c>
      <c r="F136" s="128" t="s">
        <v>25</v>
      </c>
      <c r="G136" s="10"/>
      <c r="I136" s="58" t="s">
        <v>2680</v>
      </c>
    </row>
    <row r="137" spans="1:9" ht="59.25" customHeight="1" x14ac:dyDescent="0.2">
      <c r="A137" s="12">
        <v>16</v>
      </c>
      <c r="B137" s="4" t="s">
        <v>2627</v>
      </c>
      <c r="C137" s="7" t="s">
        <v>2646</v>
      </c>
      <c r="D137" s="5">
        <v>11401</v>
      </c>
      <c r="E137" s="10" t="s">
        <v>2247</v>
      </c>
      <c r="F137" s="130" t="s">
        <v>21</v>
      </c>
      <c r="G137" s="10"/>
      <c r="I137" s="58" t="s">
        <v>2681</v>
      </c>
    </row>
    <row r="138" spans="1:9" ht="59.25" customHeight="1" x14ac:dyDescent="0.2">
      <c r="A138" s="12">
        <v>17</v>
      </c>
      <c r="B138" s="4" t="s">
        <v>2628</v>
      </c>
      <c r="C138" s="7" t="s">
        <v>2647</v>
      </c>
      <c r="D138" s="5">
        <v>2545</v>
      </c>
      <c r="E138" s="10" t="s">
        <v>2247</v>
      </c>
      <c r="F138" s="130" t="s">
        <v>18</v>
      </c>
      <c r="G138" s="10"/>
      <c r="I138" s="58" t="s">
        <v>2682</v>
      </c>
    </row>
    <row r="139" spans="1:9" ht="59.25" customHeight="1" x14ac:dyDescent="0.2">
      <c r="A139" s="12">
        <v>18</v>
      </c>
      <c r="B139" s="4" t="s">
        <v>2628</v>
      </c>
      <c r="C139" s="7" t="s">
        <v>1755</v>
      </c>
      <c r="D139" s="5">
        <v>4712</v>
      </c>
      <c r="E139" s="10" t="s">
        <v>2247</v>
      </c>
      <c r="F139" s="130" t="s">
        <v>29</v>
      </c>
      <c r="G139" s="10"/>
      <c r="I139" s="58" t="s">
        <v>2683</v>
      </c>
    </row>
    <row r="140" spans="1:9" ht="59.25" customHeight="1" x14ac:dyDescent="0.2">
      <c r="A140" s="12">
        <v>19</v>
      </c>
      <c r="B140" s="4" t="s">
        <v>2628</v>
      </c>
      <c r="C140" s="7" t="s">
        <v>2164</v>
      </c>
      <c r="D140" s="5">
        <v>1972</v>
      </c>
      <c r="E140" s="10" t="s">
        <v>2247</v>
      </c>
      <c r="F140" s="57" t="s">
        <v>17</v>
      </c>
      <c r="G140" s="10"/>
      <c r="I140" s="58" t="s">
        <v>2684</v>
      </c>
    </row>
    <row r="141" spans="1:9" ht="59.25" customHeight="1" x14ac:dyDescent="0.2">
      <c r="A141" s="12">
        <v>20</v>
      </c>
      <c r="B141" s="4" t="s">
        <v>2629</v>
      </c>
      <c r="C141" s="7" t="s">
        <v>2648</v>
      </c>
      <c r="D141" s="5">
        <v>8718</v>
      </c>
      <c r="E141" s="10" t="s">
        <v>2247</v>
      </c>
      <c r="F141" s="130" t="s">
        <v>8</v>
      </c>
      <c r="G141" s="10"/>
      <c r="I141" s="62" t="s">
        <v>2685</v>
      </c>
    </row>
    <row r="142" spans="1:9" ht="79.5" customHeight="1" x14ac:dyDescent="0.2">
      <c r="A142" s="63">
        <v>1</v>
      </c>
      <c r="B142" s="23" t="s">
        <v>2652</v>
      </c>
      <c r="C142" s="72" t="s">
        <v>2651</v>
      </c>
      <c r="D142" s="73">
        <v>21862.6</v>
      </c>
      <c r="E142" s="23" t="s">
        <v>2650</v>
      </c>
      <c r="F142" s="53" t="s">
        <v>5</v>
      </c>
      <c r="G142" s="23" t="s">
        <v>2649</v>
      </c>
      <c r="I142" s="40" t="str">
        <f t="shared" ref="I142:I147" si="2">C142&amp;" МЖД по адресу: г. Калуга,  "&amp;F142</f>
        <v>Замена фотобарьера на лифте установленном в подъезде №2 МЖД по адресу: г. Калуга,  ул. Чижевского, д. 25</v>
      </c>
    </row>
    <row r="143" spans="1:9" ht="91.5" customHeight="1" x14ac:dyDescent="0.2">
      <c r="A143" s="63">
        <v>2</v>
      </c>
      <c r="B143" s="23" t="s">
        <v>2664</v>
      </c>
      <c r="C143" s="60" t="s">
        <v>2654</v>
      </c>
      <c r="D143" s="73">
        <v>25100</v>
      </c>
      <c r="E143" s="23" t="s">
        <v>710</v>
      </c>
      <c r="F143" s="53" t="s">
        <v>8</v>
      </c>
      <c r="G143" s="23" t="s">
        <v>2653</v>
      </c>
      <c r="I143" s="40" t="str">
        <f t="shared" si="2"/>
        <v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 МЖД по адресу: г. Калуга,  ул. Баррикад, д. 139</v>
      </c>
    </row>
    <row r="144" spans="1:9" ht="59.25" customHeight="1" x14ac:dyDescent="0.2">
      <c r="A144" s="63">
        <v>3</v>
      </c>
      <c r="B144" s="23" t="s">
        <v>2622</v>
      </c>
      <c r="C144" s="72" t="s">
        <v>2656</v>
      </c>
      <c r="D144" s="73">
        <v>20000</v>
      </c>
      <c r="E144" s="23" t="s">
        <v>1129</v>
      </c>
      <c r="F144" s="53" t="s">
        <v>21</v>
      </c>
      <c r="G144" s="23" t="s">
        <v>2655</v>
      </c>
      <c r="I144" s="40" t="str">
        <f t="shared" si="2"/>
        <v>Опиловка и вывоз аварийного дерева  расположенного на придомовой территории МЖД по адресу: г. Калуга,  ул. Пролетарская, д. 159</v>
      </c>
    </row>
    <row r="145" spans="1:9" ht="59.25" customHeight="1" x14ac:dyDescent="0.2">
      <c r="A145" s="63">
        <v>4</v>
      </c>
      <c r="B145" s="23" t="s">
        <v>2622</v>
      </c>
      <c r="C145" s="72" t="s">
        <v>2656</v>
      </c>
      <c r="D145" s="73">
        <v>16500</v>
      </c>
      <c r="E145" s="23" t="s">
        <v>1129</v>
      </c>
      <c r="F145" s="53" t="s">
        <v>22</v>
      </c>
      <c r="G145" s="23" t="s">
        <v>2657</v>
      </c>
      <c r="I145" s="40" t="str">
        <f t="shared" si="2"/>
        <v>Опиловка и вывоз аварийного дерева  расположенного на придомовой территории МЖД по адресу: г. Калуга,  ул. М. Жукова, д. 15</v>
      </c>
    </row>
    <row r="146" spans="1:9" ht="59.25" customHeight="1" x14ac:dyDescent="0.2">
      <c r="A146" s="63">
        <v>5</v>
      </c>
      <c r="B146" s="23" t="s">
        <v>2665</v>
      </c>
      <c r="C146" s="72" t="s">
        <v>2437</v>
      </c>
      <c r="D146" s="73">
        <v>14983.42</v>
      </c>
      <c r="E146" s="23" t="s">
        <v>2435</v>
      </c>
      <c r="F146" s="53" t="s">
        <v>8</v>
      </c>
      <c r="G146" s="23" t="s">
        <v>2658</v>
      </c>
      <c r="I146" s="40" t="str">
        <f t="shared" si="2"/>
        <v>Заключение о техническом состоянии объекта капитального строительства  МЖД по адресу: г. Калуга,  ул. Баррикад, д. 139</v>
      </c>
    </row>
    <row r="147" spans="1:9" ht="59.25" customHeight="1" x14ac:dyDescent="0.2">
      <c r="A147" s="63">
        <v>6</v>
      </c>
      <c r="B147" s="23" t="s">
        <v>2625</v>
      </c>
      <c r="C147" s="60" t="s">
        <v>2660</v>
      </c>
      <c r="D147" s="23">
        <v>7911</v>
      </c>
      <c r="E147" s="23" t="s">
        <v>2337</v>
      </c>
      <c r="F147" s="53" t="s">
        <v>69</v>
      </c>
      <c r="G147" s="23" t="s">
        <v>2659</v>
      </c>
      <c r="I147" s="40" t="str">
        <f t="shared" si="2"/>
        <v>Прочистка газохода и 2-х вентканалов по стояку в квартире №1, пробивка отверстий 7шт.  МЖД по адресу: г. Калуга,  ул. Чехова, д. 13</v>
      </c>
    </row>
    <row r="148" spans="1:9" ht="59.25" customHeight="1" x14ac:dyDescent="0.2">
      <c r="A148" s="12">
        <v>1</v>
      </c>
      <c r="B148" s="4" t="s">
        <v>2687</v>
      </c>
      <c r="C148" s="7" t="s">
        <v>2700</v>
      </c>
      <c r="D148" s="5">
        <v>4682</v>
      </c>
      <c r="E148" s="10" t="s">
        <v>2247</v>
      </c>
      <c r="F148" s="57" t="s">
        <v>17</v>
      </c>
      <c r="G148" s="10"/>
      <c r="I148" s="58" t="s">
        <v>2801</v>
      </c>
    </row>
    <row r="149" spans="1:9" ht="59.25" customHeight="1" x14ac:dyDescent="0.2">
      <c r="A149" s="12">
        <v>2</v>
      </c>
      <c r="B149" s="4" t="s">
        <v>2687</v>
      </c>
      <c r="C149" s="7" t="s">
        <v>2701</v>
      </c>
      <c r="D149" s="5">
        <v>18850</v>
      </c>
      <c r="E149" s="10" t="s">
        <v>2247</v>
      </c>
      <c r="F149" s="128" t="s">
        <v>25</v>
      </c>
      <c r="G149" s="10"/>
      <c r="I149" s="58" t="s">
        <v>2802</v>
      </c>
    </row>
    <row r="150" spans="1:9" ht="59.25" customHeight="1" x14ac:dyDescent="0.2">
      <c r="A150" s="12">
        <v>3</v>
      </c>
      <c r="B150" s="4" t="s">
        <v>2688</v>
      </c>
      <c r="C150" s="7" t="s">
        <v>2702</v>
      </c>
      <c r="D150" s="5">
        <v>2389</v>
      </c>
      <c r="E150" s="10" t="s">
        <v>2247</v>
      </c>
      <c r="F150" s="128" t="s">
        <v>69</v>
      </c>
      <c r="G150" s="10"/>
      <c r="I150" s="58" t="s">
        <v>2803</v>
      </c>
    </row>
    <row r="151" spans="1:9" ht="59.25" customHeight="1" x14ac:dyDescent="0.2">
      <c r="A151" s="12">
        <v>4</v>
      </c>
      <c r="B151" s="4" t="s">
        <v>2689</v>
      </c>
      <c r="C151" s="7" t="s">
        <v>2703</v>
      </c>
      <c r="D151" s="5">
        <v>9831</v>
      </c>
      <c r="E151" s="10" t="s">
        <v>2247</v>
      </c>
      <c r="F151" s="130" t="s">
        <v>8</v>
      </c>
      <c r="G151" s="10"/>
      <c r="I151" s="58" t="s">
        <v>2804</v>
      </c>
    </row>
    <row r="152" spans="1:9" ht="59.25" customHeight="1" x14ac:dyDescent="0.2">
      <c r="A152" s="12">
        <v>5</v>
      </c>
      <c r="B152" s="4" t="s">
        <v>2690</v>
      </c>
      <c r="C152" s="7" t="s">
        <v>2704</v>
      </c>
      <c r="D152" s="5">
        <v>5590</v>
      </c>
      <c r="E152" s="10" t="s">
        <v>2247</v>
      </c>
      <c r="F152" s="57" t="s">
        <v>16</v>
      </c>
      <c r="G152" s="10"/>
      <c r="I152" s="58" t="s">
        <v>2805</v>
      </c>
    </row>
    <row r="153" spans="1:9" ht="59.25" customHeight="1" x14ac:dyDescent="0.2">
      <c r="A153" s="12">
        <v>6</v>
      </c>
      <c r="B153" s="4" t="s">
        <v>2691</v>
      </c>
      <c r="C153" s="7" t="s">
        <v>2705</v>
      </c>
      <c r="D153" s="5">
        <v>36373</v>
      </c>
      <c r="E153" s="10" t="s">
        <v>2247</v>
      </c>
      <c r="F153" s="130" t="s">
        <v>9</v>
      </c>
      <c r="G153" s="10"/>
      <c r="I153" s="58" t="s">
        <v>2806</v>
      </c>
    </row>
    <row r="154" spans="1:9" ht="59.25" customHeight="1" x14ac:dyDescent="0.2">
      <c r="A154" s="12">
        <v>7</v>
      </c>
      <c r="B154" s="4" t="s">
        <v>2692</v>
      </c>
      <c r="C154" s="7" t="s">
        <v>2706</v>
      </c>
      <c r="D154" s="5">
        <v>10211</v>
      </c>
      <c r="E154" s="10" t="s">
        <v>2247</v>
      </c>
      <c r="F154" s="130" t="s">
        <v>70</v>
      </c>
      <c r="G154" s="10"/>
      <c r="I154" s="58" t="s">
        <v>2807</v>
      </c>
    </row>
    <row r="155" spans="1:9" ht="59.25" customHeight="1" x14ac:dyDescent="0.2">
      <c r="A155" s="12">
        <v>8</v>
      </c>
      <c r="B155" s="4" t="s">
        <v>2693</v>
      </c>
      <c r="C155" s="7" t="s">
        <v>2707</v>
      </c>
      <c r="D155" s="5">
        <v>9126</v>
      </c>
      <c r="E155" s="10" t="s">
        <v>2247</v>
      </c>
      <c r="F155" s="57" t="s">
        <v>20</v>
      </c>
      <c r="G155" s="10"/>
      <c r="I155" s="58" t="s">
        <v>2808</v>
      </c>
    </row>
    <row r="156" spans="1:9" ht="59.25" customHeight="1" x14ac:dyDescent="0.2">
      <c r="A156" s="12">
        <v>9</v>
      </c>
      <c r="B156" s="4" t="s">
        <v>2695</v>
      </c>
      <c r="C156" s="7" t="s">
        <v>2708</v>
      </c>
      <c r="D156" s="5">
        <v>4424</v>
      </c>
      <c r="E156" s="10" t="s">
        <v>2247</v>
      </c>
      <c r="F156" s="57" t="s">
        <v>20</v>
      </c>
      <c r="G156" s="10"/>
      <c r="I156" s="58" t="s">
        <v>2809</v>
      </c>
    </row>
    <row r="157" spans="1:9" ht="59.25" customHeight="1" x14ac:dyDescent="0.2">
      <c r="A157" s="12">
        <v>10</v>
      </c>
      <c r="B157" s="4" t="s">
        <v>2694</v>
      </c>
      <c r="C157" s="7" t="s">
        <v>2710</v>
      </c>
      <c r="D157" s="5">
        <v>8446</v>
      </c>
      <c r="E157" s="10" t="s">
        <v>2247</v>
      </c>
      <c r="F157" s="140" t="s">
        <v>83</v>
      </c>
      <c r="G157" s="10"/>
      <c r="I157" s="58" t="s">
        <v>2810</v>
      </c>
    </row>
    <row r="158" spans="1:9" ht="59.25" customHeight="1" x14ac:dyDescent="0.2">
      <c r="A158" s="12">
        <v>11</v>
      </c>
      <c r="B158" s="4" t="s">
        <v>2696</v>
      </c>
      <c r="C158" s="7" t="s">
        <v>2711</v>
      </c>
      <c r="D158" s="5">
        <v>3557</v>
      </c>
      <c r="E158" s="10" t="s">
        <v>2247</v>
      </c>
      <c r="F158" s="57" t="s">
        <v>279</v>
      </c>
      <c r="G158" s="10"/>
      <c r="I158" s="58" t="s">
        <v>2811</v>
      </c>
    </row>
    <row r="159" spans="1:9" ht="59.25" customHeight="1" x14ac:dyDescent="0.2">
      <c r="A159" s="12">
        <v>12</v>
      </c>
      <c r="B159" s="4" t="s">
        <v>2697</v>
      </c>
      <c r="C159" s="7" t="s">
        <v>2712</v>
      </c>
      <c r="D159" s="5">
        <v>64982</v>
      </c>
      <c r="E159" s="10" t="s">
        <v>2247</v>
      </c>
      <c r="F159" s="130" t="s">
        <v>22</v>
      </c>
      <c r="G159" s="10"/>
      <c r="I159" s="58" t="s">
        <v>2812</v>
      </c>
    </row>
    <row r="160" spans="1:9" ht="59.25" customHeight="1" x14ac:dyDescent="0.2">
      <c r="A160" s="12">
        <v>13</v>
      </c>
      <c r="B160" s="4" t="s">
        <v>2698</v>
      </c>
      <c r="C160" s="7" t="s">
        <v>2713</v>
      </c>
      <c r="D160" s="5">
        <v>36459</v>
      </c>
      <c r="E160" s="10" t="s">
        <v>2247</v>
      </c>
      <c r="F160" s="130" t="s">
        <v>18</v>
      </c>
      <c r="G160" s="10"/>
      <c r="I160" s="58" t="s">
        <v>2813</v>
      </c>
    </row>
    <row r="161" spans="1:9" ht="59.25" customHeight="1" x14ac:dyDescent="0.2">
      <c r="A161" s="12">
        <v>14</v>
      </c>
      <c r="B161" s="4" t="s">
        <v>2699</v>
      </c>
      <c r="C161" s="7" t="s">
        <v>2714</v>
      </c>
      <c r="D161" s="5">
        <v>4320</v>
      </c>
      <c r="E161" s="10" t="s">
        <v>2247</v>
      </c>
      <c r="F161" s="57" t="s">
        <v>35</v>
      </c>
      <c r="G161" s="10"/>
      <c r="I161" s="58" t="s">
        <v>2814</v>
      </c>
    </row>
    <row r="162" spans="1:9" ht="59.25" customHeight="1" x14ac:dyDescent="0.2">
      <c r="A162" s="63">
        <v>1</v>
      </c>
      <c r="B162" s="23" t="s">
        <v>2717</v>
      </c>
      <c r="C162" s="60" t="s">
        <v>2716</v>
      </c>
      <c r="D162" s="73">
        <v>241925.46</v>
      </c>
      <c r="E162" s="23" t="s">
        <v>1241</v>
      </c>
      <c r="F162" s="53" t="s">
        <v>8</v>
      </c>
      <c r="G162" s="23" t="s">
        <v>2715</v>
      </c>
      <c r="I162" s="16"/>
    </row>
    <row r="163" spans="1:9" ht="59.25" customHeight="1" x14ac:dyDescent="0.2">
      <c r="A163" s="63">
        <v>2</v>
      </c>
      <c r="B163" s="23" t="s">
        <v>2722</v>
      </c>
      <c r="C163" s="60" t="s">
        <v>2723</v>
      </c>
      <c r="D163" s="73">
        <v>4000</v>
      </c>
      <c r="E163" s="23" t="s">
        <v>1129</v>
      </c>
      <c r="F163" s="53" t="s">
        <v>71</v>
      </c>
      <c r="G163" s="23" t="s">
        <v>2718</v>
      </c>
      <c r="I163" s="16"/>
    </row>
    <row r="164" spans="1:9" ht="59.25" customHeight="1" x14ac:dyDescent="0.2">
      <c r="A164" s="63">
        <v>3</v>
      </c>
      <c r="B164" s="23" t="s">
        <v>2725</v>
      </c>
      <c r="C164" s="60" t="s">
        <v>2724</v>
      </c>
      <c r="D164" s="73">
        <v>105000</v>
      </c>
      <c r="E164" s="23" t="s">
        <v>1129</v>
      </c>
      <c r="F164" s="53" t="s">
        <v>20</v>
      </c>
      <c r="G164" s="23" t="s">
        <v>2719</v>
      </c>
      <c r="I164" s="16"/>
    </row>
    <row r="165" spans="1:9" ht="59.25" customHeight="1" x14ac:dyDescent="0.2">
      <c r="A165" s="63">
        <v>4</v>
      </c>
      <c r="B165" s="23" t="s">
        <v>2728</v>
      </c>
      <c r="C165" s="60" t="s">
        <v>2870</v>
      </c>
      <c r="D165" s="73">
        <v>23000</v>
      </c>
      <c r="E165" s="23" t="s">
        <v>1129</v>
      </c>
      <c r="F165" s="53" t="s">
        <v>69</v>
      </c>
      <c r="G165" s="23" t="s">
        <v>2720</v>
      </c>
      <c r="I165" s="152"/>
    </row>
    <row r="166" spans="1:9" ht="59.25" customHeight="1" x14ac:dyDescent="0.2">
      <c r="A166" s="63">
        <v>5</v>
      </c>
      <c r="B166" s="23" t="s">
        <v>2728</v>
      </c>
      <c r="C166" s="60" t="s">
        <v>2727</v>
      </c>
      <c r="D166" s="73">
        <v>12000</v>
      </c>
      <c r="E166" s="23" t="s">
        <v>1129</v>
      </c>
      <c r="F166" s="53" t="s">
        <v>33</v>
      </c>
      <c r="G166" s="23" t="s">
        <v>2721</v>
      </c>
      <c r="I166" s="16"/>
    </row>
    <row r="167" spans="1:9" ht="59.25" customHeight="1" x14ac:dyDescent="0.2">
      <c r="A167" s="12">
        <v>1</v>
      </c>
      <c r="B167" s="4" t="s">
        <v>2729</v>
      </c>
      <c r="C167" s="7" t="s">
        <v>2745</v>
      </c>
      <c r="D167" s="5">
        <v>905</v>
      </c>
      <c r="E167" s="10" t="s">
        <v>2247</v>
      </c>
      <c r="F167" s="130" t="s">
        <v>48</v>
      </c>
      <c r="G167" s="10"/>
      <c r="I167" s="58" t="s">
        <v>2830</v>
      </c>
    </row>
    <row r="168" spans="1:9" ht="59.25" customHeight="1" x14ac:dyDescent="0.2">
      <c r="A168" s="12">
        <v>2</v>
      </c>
      <c r="B168" s="4" t="s">
        <v>2730</v>
      </c>
      <c r="C168" s="7" t="s">
        <v>2632</v>
      </c>
      <c r="D168" s="5">
        <v>1276</v>
      </c>
      <c r="E168" s="10" t="s">
        <v>2247</v>
      </c>
      <c r="F168" s="57" t="s">
        <v>47</v>
      </c>
      <c r="G168" s="10"/>
      <c r="I168" s="58" t="s">
        <v>2831</v>
      </c>
    </row>
    <row r="169" spans="1:9" ht="59.25" customHeight="1" x14ac:dyDescent="0.2">
      <c r="A169" s="12">
        <v>3</v>
      </c>
      <c r="B169" s="4" t="s">
        <v>2731</v>
      </c>
      <c r="C169" s="7" t="s">
        <v>2746</v>
      </c>
      <c r="D169" s="5">
        <v>1358</v>
      </c>
      <c r="E169" s="10" t="s">
        <v>2247</v>
      </c>
      <c r="F169" s="57" t="s">
        <v>17</v>
      </c>
      <c r="G169" s="10"/>
      <c r="I169" s="58" t="s">
        <v>2832</v>
      </c>
    </row>
    <row r="170" spans="1:9" ht="59.25" customHeight="1" x14ac:dyDescent="0.2">
      <c r="A170" s="12">
        <v>4</v>
      </c>
      <c r="B170" s="4" t="s">
        <v>2731</v>
      </c>
      <c r="C170" s="6" t="s">
        <v>2747</v>
      </c>
      <c r="D170" s="5">
        <v>2610</v>
      </c>
      <c r="E170" s="10" t="s">
        <v>2247</v>
      </c>
      <c r="F170" s="130" t="s">
        <v>9</v>
      </c>
      <c r="G170" s="10"/>
      <c r="I170" s="58" t="s">
        <v>2833</v>
      </c>
    </row>
    <row r="171" spans="1:9" ht="59.25" customHeight="1" x14ac:dyDescent="0.2">
      <c r="A171" s="12">
        <v>5</v>
      </c>
      <c r="B171" s="4" t="s">
        <v>2732</v>
      </c>
      <c r="C171" s="7" t="s">
        <v>2748</v>
      </c>
      <c r="D171" s="5">
        <v>1402</v>
      </c>
      <c r="E171" s="10" t="s">
        <v>2247</v>
      </c>
      <c r="F171" s="130" t="s">
        <v>48</v>
      </c>
      <c r="G171" s="10"/>
      <c r="I171" s="58" t="s">
        <v>2834</v>
      </c>
    </row>
    <row r="172" spans="1:9" ht="59.25" customHeight="1" x14ac:dyDescent="0.2">
      <c r="A172" s="12">
        <v>6</v>
      </c>
      <c r="B172" s="4" t="s">
        <v>2733</v>
      </c>
      <c r="C172" s="7" t="s">
        <v>2749</v>
      </c>
      <c r="D172" s="5">
        <v>3188</v>
      </c>
      <c r="E172" s="10" t="s">
        <v>2247</v>
      </c>
      <c r="F172" s="130" t="s">
        <v>7</v>
      </c>
      <c r="G172" s="10"/>
      <c r="I172" s="58" t="s">
        <v>2835</v>
      </c>
    </row>
    <row r="173" spans="1:9" ht="59.25" customHeight="1" x14ac:dyDescent="0.2">
      <c r="A173" s="12">
        <v>7</v>
      </c>
      <c r="B173" s="4" t="s">
        <v>2734</v>
      </c>
      <c r="C173" s="7" t="s">
        <v>2750</v>
      </c>
      <c r="D173" s="5">
        <v>44179</v>
      </c>
      <c r="E173" s="10" t="s">
        <v>2247</v>
      </c>
      <c r="F173" s="57" t="s">
        <v>20</v>
      </c>
      <c r="G173" s="10"/>
      <c r="I173" s="58" t="s">
        <v>2836</v>
      </c>
    </row>
    <row r="174" spans="1:9" ht="59.25" customHeight="1" x14ac:dyDescent="0.2">
      <c r="A174" s="12">
        <v>8</v>
      </c>
      <c r="B174" s="4" t="s">
        <v>2734</v>
      </c>
      <c r="C174" s="7" t="s">
        <v>2750</v>
      </c>
      <c r="D174" s="5">
        <v>33749</v>
      </c>
      <c r="E174" s="10" t="s">
        <v>2247</v>
      </c>
      <c r="F174" s="128" t="s">
        <v>27</v>
      </c>
      <c r="G174" s="10"/>
      <c r="I174" s="58" t="s">
        <v>2837</v>
      </c>
    </row>
    <row r="175" spans="1:9" ht="59.25" customHeight="1" x14ac:dyDescent="0.2">
      <c r="A175" s="12">
        <v>9</v>
      </c>
      <c r="B175" s="4" t="s">
        <v>2734</v>
      </c>
      <c r="C175" s="7" t="s">
        <v>2750</v>
      </c>
      <c r="D175" s="5">
        <v>37885</v>
      </c>
      <c r="E175" s="10" t="s">
        <v>2247</v>
      </c>
      <c r="F175" s="128" t="s">
        <v>19</v>
      </c>
      <c r="G175" s="10"/>
      <c r="I175" s="58" t="s">
        <v>2838</v>
      </c>
    </row>
    <row r="176" spans="1:9" ht="59.25" customHeight="1" x14ac:dyDescent="0.2">
      <c r="A176" s="12">
        <v>10</v>
      </c>
      <c r="B176" s="4" t="s">
        <v>2734</v>
      </c>
      <c r="C176" s="7" t="s">
        <v>2751</v>
      </c>
      <c r="D176" s="5">
        <v>5223</v>
      </c>
      <c r="E176" s="10" t="s">
        <v>2247</v>
      </c>
      <c r="F176" s="128" t="s">
        <v>36</v>
      </c>
      <c r="G176" s="10"/>
      <c r="I176" s="58" t="s">
        <v>2839</v>
      </c>
    </row>
    <row r="177" spans="1:9" ht="59.25" customHeight="1" x14ac:dyDescent="0.2">
      <c r="A177" s="12">
        <v>11</v>
      </c>
      <c r="B177" s="4" t="s">
        <v>2735</v>
      </c>
      <c r="C177" s="7" t="s">
        <v>2752</v>
      </c>
      <c r="D177" s="5">
        <v>1949</v>
      </c>
      <c r="E177" s="10" t="s">
        <v>2247</v>
      </c>
      <c r="F177" s="128" t="s">
        <v>19</v>
      </c>
      <c r="G177" s="10"/>
      <c r="I177" s="58" t="s">
        <v>2840</v>
      </c>
    </row>
    <row r="178" spans="1:9" ht="59.25" customHeight="1" x14ac:dyDescent="0.2">
      <c r="A178" s="12">
        <v>12</v>
      </c>
      <c r="B178" s="4" t="s">
        <v>2736</v>
      </c>
      <c r="C178" s="7" t="s">
        <v>2753</v>
      </c>
      <c r="D178" s="5">
        <v>2379</v>
      </c>
      <c r="E178" s="10" t="s">
        <v>2247</v>
      </c>
      <c r="F178" s="128" t="s">
        <v>27</v>
      </c>
      <c r="G178" s="10"/>
      <c r="I178" s="58" t="s">
        <v>2841</v>
      </c>
    </row>
    <row r="179" spans="1:9" ht="59.25" customHeight="1" x14ac:dyDescent="0.2">
      <c r="A179" s="12">
        <v>13</v>
      </c>
      <c r="B179" s="4" t="s">
        <v>2737</v>
      </c>
      <c r="C179" s="7" t="s">
        <v>2754</v>
      </c>
      <c r="D179" s="5">
        <v>3031</v>
      </c>
      <c r="E179" s="10" t="s">
        <v>2247</v>
      </c>
      <c r="F179" s="130" t="s">
        <v>29</v>
      </c>
      <c r="G179" s="10"/>
      <c r="I179" s="62" t="s">
        <v>2829</v>
      </c>
    </row>
    <row r="180" spans="1:9" ht="59.25" customHeight="1" x14ac:dyDescent="0.2">
      <c r="A180" s="12">
        <v>14</v>
      </c>
      <c r="B180" s="4" t="s">
        <v>2738</v>
      </c>
      <c r="C180" s="7" t="s">
        <v>2755</v>
      </c>
      <c r="D180" s="5">
        <v>75539</v>
      </c>
      <c r="E180" s="10" t="s">
        <v>2247</v>
      </c>
      <c r="F180" s="130" t="s">
        <v>284</v>
      </c>
      <c r="G180" s="10"/>
      <c r="I180" s="58" t="s">
        <v>2842</v>
      </c>
    </row>
    <row r="181" spans="1:9" ht="59.25" customHeight="1" x14ac:dyDescent="0.2">
      <c r="A181" s="12">
        <v>15</v>
      </c>
      <c r="B181" s="4" t="s">
        <v>2739</v>
      </c>
      <c r="C181" s="7" t="s">
        <v>2756</v>
      </c>
      <c r="D181" s="5">
        <v>49645</v>
      </c>
      <c r="E181" s="10" t="s">
        <v>2247</v>
      </c>
      <c r="F181" s="130" t="s">
        <v>22</v>
      </c>
      <c r="G181" s="10"/>
      <c r="I181" s="58" t="s">
        <v>2843</v>
      </c>
    </row>
    <row r="182" spans="1:9" ht="59.25" customHeight="1" x14ac:dyDescent="0.2">
      <c r="A182" s="12">
        <v>16</v>
      </c>
      <c r="B182" s="4" t="s">
        <v>2740</v>
      </c>
      <c r="C182" s="7" t="s">
        <v>2757</v>
      </c>
      <c r="D182" s="5">
        <v>5636</v>
      </c>
      <c r="E182" s="10" t="s">
        <v>2247</v>
      </c>
      <c r="F182" s="57" t="s">
        <v>279</v>
      </c>
      <c r="G182" s="10"/>
      <c r="I182" s="58" t="s">
        <v>2844</v>
      </c>
    </row>
    <row r="183" spans="1:9" ht="59.25" customHeight="1" x14ac:dyDescent="0.2">
      <c r="A183" s="12">
        <v>17</v>
      </c>
      <c r="B183" s="4" t="s">
        <v>2741</v>
      </c>
      <c r="C183" s="7" t="s">
        <v>2758</v>
      </c>
      <c r="D183" s="5">
        <v>5591</v>
      </c>
      <c r="E183" s="10" t="s">
        <v>2247</v>
      </c>
      <c r="F183" s="57" t="s">
        <v>24</v>
      </c>
      <c r="G183" s="10"/>
      <c r="I183" s="58" t="s">
        <v>2845</v>
      </c>
    </row>
    <row r="184" spans="1:9" ht="59.25" customHeight="1" x14ac:dyDescent="0.2">
      <c r="A184" s="12">
        <v>18</v>
      </c>
      <c r="B184" s="4" t="s">
        <v>2742</v>
      </c>
      <c r="C184" s="7" t="s">
        <v>2759</v>
      </c>
      <c r="D184" s="5">
        <v>547</v>
      </c>
      <c r="E184" s="10" t="s">
        <v>2247</v>
      </c>
      <c r="F184" s="130" t="s">
        <v>46</v>
      </c>
      <c r="G184" s="10"/>
      <c r="I184" s="58" t="s">
        <v>2846</v>
      </c>
    </row>
    <row r="185" spans="1:9" ht="59.25" customHeight="1" x14ac:dyDescent="0.2">
      <c r="A185" s="12">
        <v>19</v>
      </c>
      <c r="B185" s="4" t="s">
        <v>2743</v>
      </c>
      <c r="C185" s="7" t="s">
        <v>2760</v>
      </c>
      <c r="D185" s="5">
        <v>4226</v>
      </c>
      <c r="E185" s="10" t="s">
        <v>2247</v>
      </c>
      <c r="F185" s="128" t="s">
        <v>25</v>
      </c>
      <c r="G185" s="10"/>
      <c r="I185" s="58" t="s">
        <v>2847</v>
      </c>
    </row>
    <row r="186" spans="1:9" ht="59.25" customHeight="1" x14ac:dyDescent="0.2">
      <c r="A186" s="12">
        <v>20</v>
      </c>
      <c r="B186" s="4" t="s">
        <v>2743</v>
      </c>
      <c r="C186" s="7" t="s">
        <v>2761</v>
      </c>
      <c r="D186" s="5">
        <v>5182</v>
      </c>
      <c r="E186" s="10" t="s">
        <v>2247</v>
      </c>
      <c r="F186" s="130" t="s">
        <v>5</v>
      </c>
      <c r="G186" s="10"/>
      <c r="I186" s="58" t="s">
        <v>2848</v>
      </c>
    </row>
    <row r="187" spans="1:9" ht="59.25" customHeight="1" x14ac:dyDescent="0.2">
      <c r="A187" s="12">
        <v>21</v>
      </c>
      <c r="B187" s="4" t="s">
        <v>2744</v>
      </c>
      <c r="C187" s="7" t="s">
        <v>2762</v>
      </c>
      <c r="D187" s="5">
        <v>13817</v>
      </c>
      <c r="E187" s="10" t="s">
        <v>2247</v>
      </c>
      <c r="F187" s="140" t="s">
        <v>273</v>
      </c>
      <c r="G187" s="10"/>
      <c r="I187" s="58" t="s">
        <v>2849</v>
      </c>
    </row>
    <row r="188" spans="1:9" ht="59.25" customHeight="1" x14ac:dyDescent="0.2">
      <c r="A188" s="63">
        <v>1</v>
      </c>
      <c r="B188" s="23" t="s">
        <v>2773</v>
      </c>
      <c r="C188" s="72" t="s">
        <v>2774</v>
      </c>
      <c r="D188" s="73">
        <v>45000</v>
      </c>
      <c r="E188" s="23" t="s">
        <v>1128</v>
      </c>
      <c r="F188" s="53" t="s">
        <v>275</v>
      </c>
      <c r="G188" s="23" t="s">
        <v>2772</v>
      </c>
      <c r="I188" s="152"/>
    </row>
    <row r="189" spans="1:9" ht="59.25" customHeight="1" x14ac:dyDescent="0.2">
      <c r="A189" s="63">
        <v>2</v>
      </c>
      <c r="B189" s="23" t="s">
        <v>2778</v>
      </c>
      <c r="C189" s="72" t="s">
        <v>2777</v>
      </c>
      <c r="D189" s="73">
        <v>15500</v>
      </c>
      <c r="E189" s="23" t="s">
        <v>1129</v>
      </c>
      <c r="F189" s="53" t="s">
        <v>292</v>
      </c>
      <c r="G189" s="23" t="s">
        <v>2775</v>
      </c>
      <c r="I189" s="152"/>
    </row>
    <row r="190" spans="1:9" ht="59.25" customHeight="1" x14ac:dyDescent="0.2">
      <c r="A190" s="63">
        <v>3</v>
      </c>
      <c r="B190" s="23" t="s">
        <v>2779</v>
      </c>
      <c r="C190" s="60" t="s">
        <v>2780</v>
      </c>
      <c r="D190" s="73">
        <v>35500</v>
      </c>
      <c r="E190" s="23" t="s">
        <v>1129</v>
      </c>
      <c r="F190" s="53" t="s">
        <v>22</v>
      </c>
      <c r="G190" s="23" t="s">
        <v>2776</v>
      </c>
      <c r="I190" s="152"/>
    </row>
    <row r="191" spans="1:9" ht="59.25" customHeight="1" x14ac:dyDescent="0.2">
      <c r="A191" s="63">
        <v>4</v>
      </c>
      <c r="B191" s="23" t="s">
        <v>2781</v>
      </c>
      <c r="C191" s="60" t="s">
        <v>2782</v>
      </c>
      <c r="D191" s="73">
        <v>9500</v>
      </c>
      <c r="E191" s="23" t="s">
        <v>1129</v>
      </c>
      <c r="F191" s="53" t="s">
        <v>273</v>
      </c>
      <c r="G191" s="23" t="s">
        <v>2799</v>
      </c>
      <c r="I191" s="152"/>
    </row>
    <row r="192" spans="1:9" ht="59.25" customHeight="1" x14ac:dyDescent="0.2">
      <c r="A192" s="63">
        <v>5</v>
      </c>
      <c r="B192" s="23" t="s">
        <v>2742</v>
      </c>
      <c r="C192" s="60" t="s">
        <v>2783</v>
      </c>
      <c r="D192" s="73">
        <v>18000</v>
      </c>
      <c r="E192" s="23" t="s">
        <v>1129</v>
      </c>
      <c r="F192" s="53" t="s">
        <v>45</v>
      </c>
      <c r="G192" s="23" t="s">
        <v>2800</v>
      </c>
      <c r="I192" s="152"/>
    </row>
    <row r="193" spans="1:9" ht="59.25" customHeight="1" x14ac:dyDescent="0.2">
      <c r="A193" s="63">
        <v>6</v>
      </c>
      <c r="B193" s="23" t="s">
        <v>2787</v>
      </c>
      <c r="C193" s="60" t="s">
        <v>2786</v>
      </c>
      <c r="D193" s="73">
        <v>4043</v>
      </c>
      <c r="E193" s="23" t="s">
        <v>2337</v>
      </c>
      <c r="F193" s="53" t="s">
        <v>29</v>
      </c>
      <c r="G193" s="23" t="s">
        <v>2784</v>
      </c>
      <c r="I193" s="16"/>
    </row>
    <row r="194" spans="1:9" ht="59.25" customHeight="1" x14ac:dyDescent="0.2">
      <c r="A194" s="63">
        <v>7</v>
      </c>
      <c r="B194" s="23" t="s">
        <v>2789</v>
      </c>
      <c r="C194" s="60" t="s">
        <v>2788</v>
      </c>
      <c r="D194" s="73">
        <v>4788</v>
      </c>
      <c r="E194" s="23" t="s">
        <v>2337</v>
      </c>
      <c r="F194" s="53" t="s">
        <v>35</v>
      </c>
      <c r="G194" s="23" t="s">
        <v>2785</v>
      </c>
      <c r="I194" s="16"/>
    </row>
    <row r="195" spans="1:9" ht="59.25" customHeight="1" x14ac:dyDescent="0.2">
      <c r="A195" s="77">
        <v>1</v>
      </c>
      <c r="B195" s="4" t="s">
        <v>2793</v>
      </c>
      <c r="C195" s="7" t="s">
        <v>2762</v>
      </c>
      <c r="D195" s="5">
        <v>29822</v>
      </c>
      <c r="E195" s="10" t="s">
        <v>2247</v>
      </c>
      <c r="F195" s="130" t="s">
        <v>313</v>
      </c>
      <c r="G195" s="10"/>
      <c r="I195" s="62" t="s">
        <v>2854</v>
      </c>
    </row>
    <row r="196" spans="1:9" ht="59.25" customHeight="1" x14ac:dyDescent="0.2">
      <c r="A196" s="77">
        <v>2</v>
      </c>
      <c r="B196" s="4" t="s">
        <v>2793</v>
      </c>
      <c r="C196" s="7" t="s">
        <v>2762</v>
      </c>
      <c r="D196" s="5">
        <v>28260</v>
      </c>
      <c r="E196" s="10" t="s">
        <v>2247</v>
      </c>
      <c r="F196" s="130" t="s">
        <v>70</v>
      </c>
      <c r="G196" s="10"/>
      <c r="I196" s="62" t="s">
        <v>2855</v>
      </c>
    </row>
    <row r="197" spans="1:9" ht="59.25" customHeight="1" x14ac:dyDescent="0.2">
      <c r="A197" s="12">
        <v>3</v>
      </c>
      <c r="B197" s="4" t="s">
        <v>2793</v>
      </c>
      <c r="C197" s="7" t="s">
        <v>2820</v>
      </c>
      <c r="D197" s="5">
        <v>1334</v>
      </c>
      <c r="E197" s="10" t="s">
        <v>2247</v>
      </c>
      <c r="F197" s="57" t="s">
        <v>20</v>
      </c>
      <c r="G197" s="10"/>
      <c r="I197" s="58" t="s">
        <v>2856</v>
      </c>
    </row>
    <row r="198" spans="1:9" ht="59.25" customHeight="1" x14ac:dyDescent="0.2">
      <c r="A198" s="12">
        <v>4</v>
      </c>
      <c r="B198" s="4" t="s">
        <v>2793</v>
      </c>
      <c r="C198" s="7" t="s">
        <v>2821</v>
      </c>
      <c r="D198" s="5">
        <v>4094</v>
      </c>
      <c r="E198" s="10" t="s">
        <v>2247</v>
      </c>
      <c r="F198" s="130" t="s">
        <v>5</v>
      </c>
      <c r="G198" s="10"/>
      <c r="I198" s="58" t="s">
        <v>2857</v>
      </c>
    </row>
    <row r="199" spans="1:9" ht="59.25" customHeight="1" x14ac:dyDescent="0.2">
      <c r="A199" s="77">
        <v>5</v>
      </c>
      <c r="B199" s="4" t="s">
        <v>2794</v>
      </c>
      <c r="C199" s="6" t="s">
        <v>2797</v>
      </c>
      <c r="D199" s="5">
        <v>8681</v>
      </c>
      <c r="E199" s="10" t="s">
        <v>2247</v>
      </c>
      <c r="F199" s="130" t="s">
        <v>5</v>
      </c>
      <c r="G199" s="10"/>
      <c r="I199" s="58" t="s">
        <v>2858</v>
      </c>
    </row>
    <row r="200" spans="1:9" ht="59.25" customHeight="1" x14ac:dyDescent="0.2">
      <c r="A200" s="12">
        <v>6</v>
      </c>
      <c r="B200" s="4" t="s">
        <v>2815</v>
      </c>
      <c r="C200" s="7" t="s">
        <v>2822</v>
      </c>
      <c r="D200" s="5">
        <v>7024</v>
      </c>
      <c r="E200" s="10" t="s">
        <v>2247</v>
      </c>
      <c r="F200" s="57" t="s">
        <v>279</v>
      </c>
      <c r="G200" s="162" t="s">
        <v>2869</v>
      </c>
      <c r="I200" s="62" t="s">
        <v>2859</v>
      </c>
    </row>
    <row r="201" spans="1:9" ht="59.25" customHeight="1" x14ac:dyDescent="0.2">
      <c r="A201" s="12">
        <v>7</v>
      </c>
      <c r="B201" s="4" t="s">
        <v>2816</v>
      </c>
      <c r="C201" s="7" t="s">
        <v>2823</v>
      </c>
      <c r="D201" s="5">
        <v>22189</v>
      </c>
      <c r="E201" s="10" t="s">
        <v>2247</v>
      </c>
      <c r="F201" s="130" t="s">
        <v>29</v>
      </c>
      <c r="G201" s="10"/>
      <c r="I201" s="62" t="s">
        <v>2850</v>
      </c>
    </row>
    <row r="202" spans="1:9" ht="59.25" customHeight="1" x14ac:dyDescent="0.2">
      <c r="A202" s="12">
        <v>8</v>
      </c>
      <c r="B202" s="4" t="s">
        <v>2816</v>
      </c>
      <c r="C202" s="7" t="s">
        <v>2826</v>
      </c>
      <c r="D202" s="5">
        <v>5348</v>
      </c>
      <c r="E202" s="10" t="s">
        <v>2247</v>
      </c>
      <c r="F202" s="57" t="s">
        <v>44</v>
      </c>
      <c r="G202" s="10"/>
      <c r="I202" s="58" t="s">
        <v>2860</v>
      </c>
    </row>
    <row r="203" spans="1:9" ht="59.25" customHeight="1" x14ac:dyDescent="0.2">
      <c r="A203" s="77">
        <v>9</v>
      </c>
      <c r="B203" s="4" t="s">
        <v>2795</v>
      </c>
      <c r="C203" s="7" t="s">
        <v>2762</v>
      </c>
      <c r="D203" s="5">
        <v>28974</v>
      </c>
      <c r="E203" s="10" t="s">
        <v>2247</v>
      </c>
      <c r="F203" s="128" t="s">
        <v>26</v>
      </c>
      <c r="G203" s="10"/>
      <c r="I203" s="62" t="s">
        <v>2861</v>
      </c>
    </row>
    <row r="204" spans="1:9" ht="59.25" customHeight="1" x14ac:dyDescent="0.2">
      <c r="A204" s="12">
        <v>10</v>
      </c>
      <c r="B204" s="4" t="s">
        <v>2817</v>
      </c>
      <c r="C204" s="7" t="s">
        <v>2824</v>
      </c>
      <c r="D204" s="5">
        <v>20498</v>
      </c>
      <c r="E204" s="10" t="s">
        <v>2247</v>
      </c>
      <c r="F204" s="128" t="s">
        <v>26</v>
      </c>
      <c r="G204" s="10"/>
      <c r="I204" s="58" t="s">
        <v>2862</v>
      </c>
    </row>
    <row r="205" spans="1:9" ht="59.25" customHeight="1" x14ac:dyDescent="0.2">
      <c r="A205" s="77">
        <v>11</v>
      </c>
      <c r="B205" s="4" t="s">
        <v>2796</v>
      </c>
      <c r="C205" s="6" t="s">
        <v>2798</v>
      </c>
      <c r="D205" s="5">
        <v>1073</v>
      </c>
      <c r="E205" s="10" t="s">
        <v>2247</v>
      </c>
      <c r="F205" s="130" t="s">
        <v>268</v>
      </c>
      <c r="G205" s="10"/>
      <c r="I205" s="58" t="s">
        <v>2863</v>
      </c>
    </row>
    <row r="206" spans="1:9" ht="59.25" customHeight="1" x14ac:dyDescent="0.2">
      <c r="A206" s="12">
        <v>12</v>
      </c>
      <c r="B206" s="4" t="s">
        <v>2818</v>
      </c>
      <c r="C206" s="6" t="s">
        <v>2825</v>
      </c>
      <c r="D206" s="5">
        <v>1730</v>
      </c>
      <c r="E206" s="10" t="s">
        <v>2247</v>
      </c>
      <c r="F206" s="130" t="s">
        <v>46</v>
      </c>
      <c r="G206" s="10"/>
      <c r="I206" s="58" t="s">
        <v>2864</v>
      </c>
    </row>
    <row r="207" spans="1:9" ht="59.25" customHeight="1" x14ac:dyDescent="0.2">
      <c r="A207" s="12">
        <v>13</v>
      </c>
      <c r="B207" s="4" t="s">
        <v>2818</v>
      </c>
      <c r="C207" s="7" t="s">
        <v>2827</v>
      </c>
      <c r="D207" s="5">
        <v>3564</v>
      </c>
      <c r="E207" s="10" t="s">
        <v>2247</v>
      </c>
      <c r="F207" s="130" t="s">
        <v>46</v>
      </c>
      <c r="G207" s="10"/>
      <c r="I207" s="58" t="s">
        <v>2865</v>
      </c>
    </row>
    <row r="208" spans="1:9" ht="59.25" customHeight="1" x14ac:dyDescent="0.2">
      <c r="A208" s="12">
        <v>14</v>
      </c>
      <c r="B208" s="4" t="s">
        <v>2871</v>
      </c>
      <c r="C208" s="7" t="s">
        <v>2876</v>
      </c>
      <c r="D208" s="5">
        <v>1628</v>
      </c>
      <c r="E208" s="10" t="s">
        <v>2247</v>
      </c>
      <c r="F208" s="130" t="s">
        <v>10</v>
      </c>
      <c r="G208" s="10"/>
      <c r="I208" s="58" t="s">
        <v>2886</v>
      </c>
    </row>
    <row r="209" spans="1:9" ht="59.25" customHeight="1" x14ac:dyDescent="0.2">
      <c r="A209" s="12">
        <v>15</v>
      </c>
      <c r="B209" s="4" t="s">
        <v>2872</v>
      </c>
      <c r="C209" s="7" t="s">
        <v>2877</v>
      </c>
      <c r="D209" s="5">
        <v>39686</v>
      </c>
      <c r="E209" s="10" t="s">
        <v>2247</v>
      </c>
      <c r="F209" s="130" t="s">
        <v>5</v>
      </c>
      <c r="G209" s="10"/>
      <c r="I209" s="58" t="s">
        <v>2887</v>
      </c>
    </row>
    <row r="210" spans="1:9" ht="59.25" customHeight="1" x14ac:dyDescent="0.2">
      <c r="A210" s="12">
        <v>16</v>
      </c>
      <c r="B210" s="4" t="s">
        <v>2819</v>
      </c>
      <c r="C210" s="7" t="s">
        <v>2828</v>
      </c>
      <c r="D210" s="5">
        <v>6966</v>
      </c>
      <c r="E210" s="10" t="s">
        <v>2247</v>
      </c>
      <c r="F210" s="130" t="s">
        <v>5</v>
      </c>
      <c r="G210" s="10"/>
      <c r="I210" s="58" t="s">
        <v>2866</v>
      </c>
    </row>
    <row r="211" spans="1:9" ht="59.25" customHeight="1" x14ac:dyDescent="0.2">
      <c r="A211" s="12">
        <v>17</v>
      </c>
      <c r="B211" s="4" t="s">
        <v>2873</v>
      </c>
      <c r="C211" s="7" t="s">
        <v>1810</v>
      </c>
      <c r="D211" s="5">
        <v>3703</v>
      </c>
      <c r="E211" s="10" t="s">
        <v>2247</v>
      </c>
      <c r="F211" s="130" t="s">
        <v>8</v>
      </c>
      <c r="G211" s="10"/>
      <c r="I211" s="58" t="s">
        <v>1864</v>
      </c>
    </row>
    <row r="212" spans="1:9" ht="59.25" customHeight="1" x14ac:dyDescent="0.2">
      <c r="A212" s="12">
        <v>18</v>
      </c>
      <c r="B212" s="4" t="s">
        <v>2851</v>
      </c>
      <c r="C212" s="6" t="s">
        <v>2853</v>
      </c>
      <c r="D212" s="5">
        <v>1180</v>
      </c>
      <c r="E212" s="10" t="s">
        <v>2247</v>
      </c>
      <c r="F212" s="57" t="s">
        <v>279</v>
      </c>
      <c r="G212" s="162" t="s">
        <v>2869</v>
      </c>
      <c r="I212" s="58" t="s">
        <v>2868</v>
      </c>
    </row>
    <row r="213" spans="1:9" ht="59.25" customHeight="1" x14ac:dyDescent="0.2">
      <c r="A213" s="12">
        <v>19</v>
      </c>
      <c r="B213" s="4" t="s">
        <v>2851</v>
      </c>
      <c r="C213" s="6" t="s">
        <v>2852</v>
      </c>
      <c r="D213" s="5">
        <v>5139</v>
      </c>
      <c r="E213" s="10" t="s">
        <v>2247</v>
      </c>
      <c r="F213" s="57" t="s">
        <v>279</v>
      </c>
      <c r="G213" s="162" t="s">
        <v>2869</v>
      </c>
      <c r="I213" s="58" t="s">
        <v>2867</v>
      </c>
    </row>
    <row r="214" spans="1:9" ht="59.25" customHeight="1" x14ac:dyDescent="0.2">
      <c r="A214" s="12">
        <v>20</v>
      </c>
      <c r="B214" s="4" t="s">
        <v>2874</v>
      </c>
      <c r="C214" s="7" t="s">
        <v>2878</v>
      </c>
      <c r="D214" s="5">
        <v>26706</v>
      </c>
      <c r="E214" s="10" t="s">
        <v>2247</v>
      </c>
      <c r="F214" s="57" t="s">
        <v>23</v>
      </c>
      <c r="G214" s="10"/>
      <c r="I214" s="58" t="s">
        <v>2888</v>
      </c>
    </row>
    <row r="215" spans="1:9" ht="59.25" customHeight="1" x14ac:dyDescent="0.2">
      <c r="A215" s="12">
        <v>21</v>
      </c>
      <c r="B215" s="4" t="s">
        <v>2875</v>
      </c>
      <c r="C215" s="7" t="s">
        <v>2879</v>
      </c>
      <c r="D215" s="5">
        <v>11788</v>
      </c>
      <c r="E215" s="10" t="s">
        <v>2247</v>
      </c>
      <c r="F215" s="128" t="s">
        <v>26</v>
      </c>
      <c r="G215" s="10"/>
      <c r="I215" s="58" t="s">
        <v>2889</v>
      </c>
    </row>
    <row r="216" spans="1:9" ht="59.25" customHeight="1" x14ac:dyDescent="0.2">
      <c r="A216" s="63">
        <v>1</v>
      </c>
      <c r="B216" s="23" t="s">
        <v>2817</v>
      </c>
      <c r="C216" s="60" t="s">
        <v>2884</v>
      </c>
      <c r="D216" s="73">
        <v>1758</v>
      </c>
      <c r="E216" s="23" t="s">
        <v>2337</v>
      </c>
      <c r="F216" s="53" t="s">
        <v>14</v>
      </c>
      <c r="G216" s="23" t="s">
        <v>2883</v>
      </c>
      <c r="I216" s="40" t="str">
        <f t="shared" ref="I216" si="3">C216&amp;" МЖД по адресу: г. Калуга,  "&amp;F216</f>
        <v>Прочистка газохода и вентканала по стояку в квартире №5 МЖД по адресу: г. Калуга,  ул. М. Жукова, д. 13, к.1</v>
      </c>
    </row>
    <row r="217" spans="1:9" ht="69" customHeight="1" x14ac:dyDescent="0.2">
      <c r="A217" s="63">
        <v>2</v>
      </c>
      <c r="B217" s="23" t="s">
        <v>2880</v>
      </c>
      <c r="C217" s="60" t="s">
        <v>2881</v>
      </c>
      <c r="D217" s="73">
        <v>21000</v>
      </c>
      <c r="E217" s="23" t="s">
        <v>1129</v>
      </c>
      <c r="F217" s="53" t="s">
        <v>17</v>
      </c>
      <c r="G217" s="23" t="s">
        <v>2882</v>
      </c>
      <c r="I217" s="40" t="s">
        <v>3317</v>
      </c>
    </row>
    <row r="218" spans="1:9" ht="69" customHeight="1" x14ac:dyDescent="0.2">
      <c r="A218" s="12">
        <v>1</v>
      </c>
      <c r="B218" s="4" t="s">
        <v>2891</v>
      </c>
      <c r="C218" s="7" t="s">
        <v>2905</v>
      </c>
      <c r="D218" s="5">
        <v>3047</v>
      </c>
      <c r="E218" s="10" t="s">
        <v>2247</v>
      </c>
      <c r="F218" s="128" t="s">
        <v>57</v>
      </c>
      <c r="G218" s="10"/>
      <c r="I218" s="58" t="s">
        <v>2924</v>
      </c>
    </row>
    <row r="219" spans="1:9" ht="69" customHeight="1" x14ac:dyDescent="0.2">
      <c r="A219" s="12">
        <v>2</v>
      </c>
      <c r="B219" s="4" t="s">
        <v>2892</v>
      </c>
      <c r="C219" s="7" t="s">
        <v>2906</v>
      </c>
      <c r="D219" s="5">
        <v>14812</v>
      </c>
      <c r="E219" s="10" t="s">
        <v>2247</v>
      </c>
      <c r="F219" s="130" t="s">
        <v>70</v>
      </c>
      <c r="G219" s="10"/>
      <c r="I219" s="58" t="s">
        <v>2925</v>
      </c>
    </row>
    <row r="220" spans="1:9" ht="69" customHeight="1" x14ac:dyDescent="0.2">
      <c r="A220" s="12">
        <v>3</v>
      </c>
      <c r="B220" s="4" t="s">
        <v>2892</v>
      </c>
      <c r="C220" s="7" t="s">
        <v>2907</v>
      </c>
      <c r="D220" s="5">
        <v>49788</v>
      </c>
      <c r="E220" s="10" t="s">
        <v>2247</v>
      </c>
      <c r="F220" s="130" t="s">
        <v>22</v>
      </c>
      <c r="G220" s="10"/>
      <c r="I220" s="58" t="s">
        <v>2926</v>
      </c>
    </row>
    <row r="221" spans="1:9" ht="69" customHeight="1" x14ac:dyDescent="0.2">
      <c r="A221" s="12">
        <v>4</v>
      </c>
      <c r="B221" s="4" t="s">
        <v>2893</v>
      </c>
      <c r="C221" s="7" t="s">
        <v>2908</v>
      </c>
      <c r="D221" s="5">
        <v>2103</v>
      </c>
      <c r="E221" s="10" t="s">
        <v>2247</v>
      </c>
      <c r="F221" s="57" t="s">
        <v>20</v>
      </c>
      <c r="G221" s="10"/>
      <c r="I221" s="58" t="s">
        <v>2927</v>
      </c>
    </row>
    <row r="222" spans="1:9" ht="69" customHeight="1" x14ac:dyDescent="0.2">
      <c r="A222" s="12">
        <v>5</v>
      </c>
      <c r="B222" s="4" t="s">
        <v>2894</v>
      </c>
      <c r="C222" s="7" t="s">
        <v>2909</v>
      </c>
      <c r="D222" s="5">
        <v>14965</v>
      </c>
      <c r="E222" s="10" t="s">
        <v>2247</v>
      </c>
      <c r="F222" s="130" t="s">
        <v>21</v>
      </c>
      <c r="G222" s="10"/>
      <c r="I222" s="58" t="s">
        <v>2928</v>
      </c>
    </row>
    <row r="223" spans="1:9" ht="69" customHeight="1" x14ac:dyDescent="0.2">
      <c r="A223" s="12">
        <v>6</v>
      </c>
      <c r="B223" s="4" t="s">
        <v>2895</v>
      </c>
      <c r="C223" s="7" t="s">
        <v>2910</v>
      </c>
      <c r="D223" s="5">
        <v>19211</v>
      </c>
      <c r="E223" s="10" t="s">
        <v>2247</v>
      </c>
      <c r="F223" s="130" t="s">
        <v>30</v>
      </c>
      <c r="G223" s="10"/>
      <c r="I223" s="58" t="s">
        <v>2929</v>
      </c>
    </row>
    <row r="224" spans="1:9" ht="69" customHeight="1" x14ac:dyDescent="0.2">
      <c r="A224" s="12">
        <v>7</v>
      </c>
      <c r="B224" s="4" t="s">
        <v>2911</v>
      </c>
      <c r="C224" s="7" t="s">
        <v>2912</v>
      </c>
      <c r="D224" s="5">
        <v>14499</v>
      </c>
      <c r="E224" s="10" t="s">
        <v>2247</v>
      </c>
      <c r="F224" s="130" t="s">
        <v>5</v>
      </c>
      <c r="G224" s="10"/>
      <c r="I224" s="58" t="s">
        <v>2930</v>
      </c>
    </row>
    <row r="225" spans="1:9" ht="69" customHeight="1" x14ac:dyDescent="0.2">
      <c r="A225" s="12">
        <v>8</v>
      </c>
      <c r="B225" s="4" t="s">
        <v>2911</v>
      </c>
      <c r="C225" s="7" t="s">
        <v>2912</v>
      </c>
      <c r="D225" s="5">
        <v>8597</v>
      </c>
      <c r="E225" s="10" t="s">
        <v>2247</v>
      </c>
      <c r="F225" s="57" t="s">
        <v>20</v>
      </c>
      <c r="G225" s="10"/>
      <c r="I225" s="58" t="s">
        <v>2931</v>
      </c>
    </row>
    <row r="226" spans="1:9" ht="69" customHeight="1" x14ac:dyDescent="0.2">
      <c r="A226" s="12">
        <v>9</v>
      </c>
      <c r="B226" s="4" t="s">
        <v>2911</v>
      </c>
      <c r="C226" s="7" t="s">
        <v>2912</v>
      </c>
      <c r="D226" s="5">
        <v>11109</v>
      </c>
      <c r="E226" s="10" t="s">
        <v>2247</v>
      </c>
      <c r="F226" s="57" t="s">
        <v>16</v>
      </c>
      <c r="G226" s="10"/>
      <c r="I226" s="58" t="s">
        <v>2932</v>
      </c>
    </row>
    <row r="227" spans="1:9" ht="69" customHeight="1" x14ac:dyDescent="0.2">
      <c r="A227" s="12">
        <v>10</v>
      </c>
      <c r="B227" s="4" t="s">
        <v>2896</v>
      </c>
      <c r="C227" s="6" t="s">
        <v>2983</v>
      </c>
      <c r="D227" s="5">
        <v>7136</v>
      </c>
      <c r="E227" s="10" t="s">
        <v>2247</v>
      </c>
      <c r="F227" s="130" t="s">
        <v>70</v>
      </c>
      <c r="G227" s="10"/>
      <c r="I227" s="58" t="s">
        <v>2984</v>
      </c>
    </row>
    <row r="228" spans="1:9" ht="69" customHeight="1" x14ac:dyDescent="0.2">
      <c r="A228" s="12">
        <v>11</v>
      </c>
      <c r="B228" s="4" t="s">
        <v>2896</v>
      </c>
      <c r="C228" s="7" t="s">
        <v>2913</v>
      </c>
      <c r="D228" s="5">
        <v>4888</v>
      </c>
      <c r="E228" s="10" t="s">
        <v>2247</v>
      </c>
      <c r="F228" s="57" t="s">
        <v>20</v>
      </c>
      <c r="G228" s="10"/>
      <c r="I228" s="58" t="s">
        <v>2933</v>
      </c>
    </row>
    <row r="229" spans="1:9" ht="69" customHeight="1" x14ac:dyDescent="0.2">
      <c r="A229" s="12">
        <v>12</v>
      </c>
      <c r="B229" s="4" t="s">
        <v>2897</v>
      </c>
      <c r="C229" s="7" t="s">
        <v>2914</v>
      </c>
      <c r="D229" s="5">
        <v>2437</v>
      </c>
      <c r="E229" s="10" t="s">
        <v>2247</v>
      </c>
      <c r="F229" s="130" t="s">
        <v>70</v>
      </c>
      <c r="G229" s="10"/>
      <c r="I229" s="58" t="s">
        <v>2934</v>
      </c>
    </row>
    <row r="230" spans="1:9" ht="69" customHeight="1" x14ac:dyDescent="0.2">
      <c r="A230" s="12">
        <v>13</v>
      </c>
      <c r="B230" s="4" t="s">
        <v>2897</v>
      </c>
      <c r="C230" s="7" t="s">
        <v>2915</v>
      </c>
      <c r="D230" s="5">
        <v>553</v>
      </c>
      <c r="E230" s="10" t="s">
        <v>2247</v>
      </c>
      <c r="F230" s="130" t="s">
        <v>32</v>
      </c>
      <c r="G230" s="10"/>
      <c r="I230" s="58" t="s">
        <v>2935</v>
      </c>
    </row>
    <row r="231" spans="1:9" ht="69" customHeight="1" x14ac:dyDescent="0.2">
      <c r="A231" s="12">
        <v>14</v>
      </c>
      <c r="B231" s="4" t="s">
        <v>2904</v>
      </c>
      <c r="C231" s="7" t="s">
        <v>2909</v>
      </c>
      <c r="D231" s="5">
        <v>1730</v>
      </c>
      <c r="E231" s="10" t="s">
        <v>2247</v>
      </c>
      <c r="F231" s="57" t="s">
        <v>20</v>
      </c>
      <c r="G231" s="10"/>
      <c r="I231" s="58" t="s">
        <v>2936</v>
      </c>
    </row>
    <row r="232" spans="1:9" ht="69" customHeight="1" x14ac:dyDescent="0.2">
      <c r="A232" s="12">
        <v>15</v>
      </c>
      <c r="B232" s="4" t="s">
        <v>2898</v>
      </c>
      <c r="C232" s="7" t="s">
        <v>2916</v>
      </c>
      <c r="D232" s="5">
        <v>6428</v>
      </c>
      <c r="E232" s="10" t="s">
        <v>2247</v>
      </c>
      <c r="F232" s="57" t="s">
        <v>279</v>
      </c>
      <c r="G232" s="10"/>
      <c r="I232" s="58" t="s">
        <v>2937</v>
      </c>
    </row>
    <row r="233" spans="1:9" ht="69" customHeight="1" x14ac:dyDescent="0.2">
      <c r="A233" s="12">
        <v>16</v>
      </c>
      <c r="B233" s="4" t="s">
        <v>2899</v>
      </c>
      <c r="C233" s="7" t="s">
        <v>2917</v>
      </c>
      <c r="D233" s="5">
        <v>2283</v>
      </c>
      <c r="E233" s="10" t="s">
        <v>2247</v>
      </c>
      <c r="F233" s="130" t="s">
        <v>46</v>
      </c>
      <c r="G233" s="10"/>
      <c r="I233" s="58" t="s">
        <v>2938</v>
      </c>
    </row>
    <row r="234" spans="1:9" ht="69" customHeight="1" x14ac:dyDescent="0.2">
      <c r="A234" s="12">
        <v>17</v>
      </c>
      <c r="B234" s="4" t="s">
        <v>2900</v>
      </c>
      <c r="C234" s="7" t="s">
        <v>1669</v>
      </c>
      <c r="D234" s="5">
        <v>2153</v>
      </c>
      <c r="E234" s="10" t="s">
        <v>2247</v>
      </c>
      <c r="F234" s="130" t="s">
        <v>5</v>
      </c>
      <c r="G234" s="10"/>
      <c r="I234" s="58" t="s">
        <v>2939</v>
      </c>
    </row>
    <row r="235" spans="1:9" ht="69" customHeight="1" x14ac:dyDescent="0.2">
      <c r="A235" s="12">
        <v>18</v>
      </c>
      <c r="B235" s="4" t="s">
        <v>2900</v>
      </c>
      <c r="C235" s="7" t="s">
        <v>2918</v>
      </c>
      <c r="D235" s="5">
        <v>22802</v>
      </c>
      <c r="E235" s="10" t="s">
        <v>2247</v>
      </c>
      <c r="F235" s="130" t="s">
        <v>5</v>
      </c>
      <c r="G235" s="10"/>
      <c r="I235" s="58" t="s">
        <v>2940</v>
      </c>
    </row>
    <row r="236" spans="1:9" ht="69" customHeight="1" x14ac:dyDescent="0.2">
      <c r="A236" s="12">
        <v>19</v>
      </c>
      <c r="B236" s="4" t="s">
        <v>2901</v>
      </c>
      <c r="C236" s="7" t="s">
        <v>2919</v>
      </c>
      <c r="D236" s="5">
        <v>7596</v>
      </c>
      <c r="E236" s="10" t="s">
        <v>2247</v>
      </c>
      <c r="F236" s="140" t="s">
        <v>83</v>
      </c>
      <c r="G236" s="10"/>
      <c r="I236" s="58" t="s">
        <v>2941</v>
      </c>
    </row>
    <row r="237" spans="1:9" ht="69" customHeight="1" x14ac:dyDescent="0.2">
      <c r="A237" s="12">
        <v>20</v>
      </c>
      <c r="B237" s="4" t="s">
        <v>2902</v>
      </c>
      <c r="C237" s="7" t="s">
        <v>2920</v>
      </c>
      <c r="D237" s="5">
        <v>8735</v>
      </c>
      <c r="E237" s="10" t="s">
        <v>2247</v>
      </c>
      <c r="F237" s="128" t="s">
        <v>57</v>
      </c>
      <c r="G237" s="10"/>
      <c r="I237" s="58" t="s">
        <v>2942</v>
      </c>
    </row>
    <row r="238" spans="1:9" ht="69" customHeight="1" x14ac:dyDescent="0.2">
      <c r="A238" s="12">
        <v>21</v>
      </c>
      <c r="B238" s="4" t="s">
        <v>2903</v>
      </c>
      <c r="C238" s="7" t="s">
        <v>2921</v>
      </c>
      <c r="D238" s="5">
        <v>26652</v>
      </c>
      <c r="E238" s="10" t="s">
        <v>2247</v>
      </c>
      <c r="F238" s="130" t="s">
        <v>5</v>
      </c>
      <c r="G238" s="10"/>
      <c r="I238" s="58" t="s">
        <v>2943</v>
      </c>
    </row>
    <row r="239" spans="1:9" ht="69" customHeight="1" x14ac:dyDescent="0.2">
      <c r="A239" s="12">
        <v>22</v>
      </c>
      <c r="B239" s="4" t="s">
        <v>2922</v>
      </c>
      <c r="C239" s="7" t="s">
        <v>2923</v>
      </c>
      <c r="D239" s="5">
        <v>47459</v>
      </c>
      <c r="E239" s="10" t="s">
        <v>2247</v>
      </c>
      <c r="F239" s="130" t="s">
        <v>268</v>
      </c>
      <c r="G239" s="10"/>
      <c r="I239" s="58" t="s">
        <v>2944</v>
      </c>
    </row>
    <row r="240" spans="1:9" ht="69" customHeight="1" x14ac:dyDescent="0.2">
      <c r="A240" s="12">
        <v>23</v>
      </c>
      <c r="B240" s="4" t="s">
        <v>2897</v>
      </c>
      <c r="C240" s="6" t="s">
        <v>2957</v>
      </c>
      <c r="D240" s="5">
        <v>33858</v>
      </c>
      <c r="E240" s="10" t="s">
        <v>2247</v>
      </c>
      <c r="F240" s="130" t="s">
        <v>7</v>
      </c>
      <c r="G240" s="10"/>
      <c r="I240" s="58" t="s">
        <v>2945</v>
      </c>
    </row>
    <row r="241" spans="1:10" ht="69" customHeight="1" x14ac:dyDescent="0.2">
      <c r="A241" s="12">
        <v>24</v>
      </c>
      <c r="B241" s="4" t="s">
        <v>2950</v>
      </c>
      <c r="C241" s="6" t="s">
        <v>1617</v>
      </c>
      <c r="D241" s="115">
        <v>4410</v>
      </c>
      <c r="E241" s="10" t="s">
        <v>2247</v>
      </c>
      <c r="F241" s="57" t="s">
        <v>8</v>
      </c>
      <c r="G241" s="10"/>
      <c r="I241" s="58" t="s">
        <v>2952</v>
      </c>
    </row>
    <row r="242" spans="1:10" ht="69" customHeight="1" x14ac:dyDescent="0.2">
      <c r="A242" s="12">
        <v>25</v>
      </c>
      <c r="B242" s="4" t="s">
        <v>2950</v>
      </c>
      <c r="C242" s="6" t="s">
        <v>1617</v>
      </c>
      <c r="D242" s="115">
        <v>840</v>
      </c>
      <c r="E242" s="10" t="s">
        <v>2247</v>
      </c>
      <c r="F242" s="57" t="s">
        <v>57</v>
      </c>
      <c r="G242" s="10"/>
      <c r="I242" s="58" t="s">
        <v>2953</v>
      </c>
    </row>
    <row r="243" spans="1:10" ht="69" customHeight="1" x14ac:dyDescent="0.2">
      <c r="A243" s="12">
        <v>26</v>
      </c>
      <c r="B243" s="4" t="s">
        <v>2950</v>
      </c>
      <c r="C243" s="6" t="s">
        <v>1617</v>
      </c>
      <c r="D243" s="115">
        <v>1050</v>
      </c>
      <c r="E243" s="10" t="s">
        <v>2247</v>
      </c>
      <c r="F243" s="57" t="s">
        <v>24</v>
      </c>
      <c r="G243" s="10"/>
      <c r="I243" s="58" t="s">
        <v>2954</v>
      </c>
    </row>
    <row r="244" spans="1:10" ht="69" customHeight="1" x14ac:dyDescent="0.2">
      <c r="A244" s="12">
        <v>27</v>
      </c>
      <c r="B244" s="65" t="s">
        <v>2951</v>
      </c>
      <c r="C244" s="6" t="s">
        <v>1617</v>
      </c>
      <c r="D244" s="166">
        <v>6090</v>
      </c>
      <c r="E244" s="10" t="s">
        <v>2247</v>
      </c>
      <c r="F244" s="88" t="s">
        <v>8</v>
      </c>
      <c r="G244" s="10"/>
      <c r="I244" s="58" t="s">
        <v>2952</v>
      </c>
    </row>
    <row r="245" spans="1:10" ht="69" customHeight="1" x14ac:dyDescent="0.2">
      <c r="A245" s="12">
        <v>28</v>
      </c>
      <c r="B245" s="65" t="s">
        <v>2951</v>
      </c>
      <c r="C245" s="6" t="s">
        <v>1617</v>
      </c>
      <c r="D245" s="166">
        <v>5040</v>
      </c>
      <c r="E245" s="10" t="s">
        <v>2247</v>
      </c>
      <c r="F245" s="88" t="s">
        <v>275</v>
      </c>
      <c r="G245" s="10"/>
      <c r="I245" s="58" t="s">
        <v>2955</v>
      </c>
    </row>
    <row r="246" spans="1:10" ht="69" customHeight="1" x14ac:dyDescent="0.2">
      <c r="A246" s="12">
        <v>29</v>
      </c>
      <c r="B246" s="65" t="s">
        <v>2951</v>
      </c>
      <c r="C246" s="6" t="s">
        <v>1617</v>
      </c>
      <c r="D246" s="166">
        <v>1050</v>
      </c>
      <c r="E246" s="10" t="s">
        <v>2247</v>
      </c>
      <c r="F246" s="88" t="s">
        <v>57</v>
      </c>
      <c r="G246" s="10"/>
      <c r="I246" s="58" t="s">
        <v>2953</v>
      </c>
    </row>
    <row r="247" spans="1:10" ht="69" customHeight="1" x14ac:dyDescent="0.2">
      <c r="A247" s="12">
        <v>30</v>
      </c>
      <c r="B247" s="65" t="s">
        <v>2951</v>
      </c>
      <c r="C247" s="6" t="s">
        <v>1617</v>
      </c>
      <c r="D247" s="166">
        <v>2520</v>
      </c>
      <c r="E247" s="10" t="s">
        <v>2247</v>
      </c>
      <c r="F247" s="88" t="s">
        <v>46</v>
      </c>
      <c r="G247" s="10"/>
      <c r="I247" s="58" t="s">
        <v>2956</v>
      </c>
    </row>
    <row r="248" spans="1:10" ht="69" customHeight="1" x14ac:dyDescent="0.2">
      <c r="A248" s="12">
        <v>1</v>
      </c>
      <c r="B248" s="23" t="s">
        <v>2958</v>
      </c>
      <c r="C248" s="60" t="s">
        <v>2960</v>
      </c>
      <c r="D248" s="73">
        <v>27000</v>
      </c>
      <c r="E248" s="23" t="s">
        <v>1129</v>
      </c>
      <c r="F248" s="53" t="s">
        <v>25</v>
      </c>
      <c r="G248" s="23" t="s">
        <v>2959</v>
      </c>
      <c r="I248" s="16"/>
    </row>
    <row r="249" spans="1:10" ht="105.75" customHeight="1" x14ac:dyDescent="0.2">
      <c r="A249" s="12">
        <v>2</v>
      </c>
      <c r="B249" s="23" t="s">
        <v>2966</v>
      </c>
      <c r="C249" s="60" t="s">
        <v>2965</v>
      </c>
      <c r="D249" s="73">
        <v>17000</v>
      </c>
      <c r="E249" s="23" t="s">
        <v>1129</v>
      </c>
      <c r="F249" s="53" t="s">
        <v>70</v>
      </c>
      <c r="G249" s="23" t="s">
        <v>2961</v>
      </c>
      <c r="I249" s="16"/>
    </row>
    <row r="250" spans="1:10" ht="69" customHeight="1" x14ac:dyDescent="0.2">
      <c r="A250" s="12">
        <v>3</v>
      </c>
      <c r="B250" s="23" t="s">
        <v>3108</v>
      </c>
      <c r="C250" s="60" t="s">
        <v>2967</v>
      </c>
      <c r="D250" s="73">
        <v>8000</v>
      </c>
      <c r="E250" s="23" t="s">
        <v>1129</v>
      </c>
      <c r="F250" s="53" t="s">
        <v>15</v>
      </c>
      <c r="G250" s="23" t="s">
        <v>2962</v>
      </c>
      <c r="I250" s="167" t="s">
        <v>3106</v>
      </c>
      <c r="J250" s="2" t="s">
        <v>3107</v>
      </c>
    </row>
    <row r="251" spans="1:10" ht="69" customHeight="1" x14ac:dyDescent="0.2">
      <c r="A251" s="12">
        <v>4</v>
      </c>
      <c r="B251" s="23" t="s">
        <v>2958</v>
      </c>
      <c r="C251" s="60" t="s">
        <v>2968</v>
      </c>
      <c r="D251" s="73">
        <v>12000</v>
      </c>
      <c r="E251" s="23" t="s">
        <v>1129</v>
      </c>
      <c r="F251" s="53" t="s">
        <v>19</v>
      </c>
      <c r="G251" s="23" t="s">
        <v>2963</v>
      </c>
      <c r="I251" s="16"/>
    </row>
    <row r="252" spans="1:10" ht="69" customHeight="1" x14ac:dyDescent="0.2">
      <c r="A252" s="12">
        <v>5</v>
      </c>
      <c r="B252" s="23" t="s">
        <v>2901</v>
      </c>
      <c r="C252" s="60" t="s">
        <v>2969</v>
      </c>
      <c r="D252" s="73">
        <v>8000</v>
      </c>
      <c r="E252" s="23" t="s">
        <v>1129</v>
      </c>
      <c r="F252" s="53" t="s">
        <v>36</v>
      </c>
      <c r="G252" s="23" t="s">
        <v>2964</v>
      </c>
      <c r="I252" s="16"/>
    </row>
    <row r="253" spans="1:10" ht="69" customHeight="1" x14ac:dyDescent="0.2">
      <c r="A253" s="12">
        <v>6</v>
      </c>
      <c r="B253" s="23" t="s">
        <v>2892</v>
      </c>
      <c r="C253" s="60" t="s">
        <v>2970</v>
      </c>
      <c r="D253" s="23">
        <v>8940.2999999999993</v>
      </c>
      <c r="E253" s="23" t="s">
        <v>2337</v>
      </c>
      <c r="F253" s="53" t="s">
        <v>28</v>
      </c>
      <c r="G253" s="23" t="s">
        <v>2971</v>
      </c>
      <c r="I253" s="16"/>
    </row>
    <row r="254" spans="1:10" ht="69" customHeight="1" x14ac:dyDescent="0.2">
      <c r="A254" s="12">
        <v>7</v>
      </c>
      <c r="B254" s="23" t="s">
        <v>2973</v>
      </c>
      <c r="C254" s="60" t="s">
        <v>2974</v>
      </c>
      <c r="D254" s="73">
        <v>29795.41</v>
      </c>
      <c r="E254" s="23" t="s">
        <v>2650</v>
      </c>
      <c r="F254" s="53" t="s">
        <v>18</v>
      </c>
      <c r="G254" s="23" t="s">
        <v>2972</v>
      </c>
      <c r="I254" s="16"/>
    </row>
    <row r="255" spans="1:10" ht="88.5" customHeight="1" x14ac:dyDescent="0.2">
      <c r="A255" s="12">
        <v>8</v>
      </c>
      <c r="B255" s="23" t="s">
        <v>2976</v>
      </c>
      <c r="C255" s="60" t="s">
        <v>2654</v>
      </c>
      <c r="D255" s="73">
        <v>25100.5</v>
      </c>
      <c r="E255" s="23" t="s">
        <v>710</v>
      </c>
      <c r="F255" s="53" t="s">
        <v>42</v>
      </c>
      <c r="G255" s="23" t="s">
        <v>2975</v>
      </c>
      <c r="I255" s="16"/>
    </row>
    <row r="256" spans="1:10" ht="69" customHeight="1" x14ac:dyDescent="0.2">
      <c r="A256" s="12">
        <v>9</v>
      </c>
      <c r="B256" s="23" t="s">
        <v>2977</v>
      </c>
      <c r="C256" s="60" t="s">
        <v>2978</v>
      </c>
      <c r="D256" s="23">
        <v>2736</v>
      </c>
      <c r="E256" s="23" t="s">
        <v>2337</v>
      </c>
      <c r="F256" s="53" t="s">
        <v>7</v>
      </c>
      <c r="G256" s="23" t="s">
        <v>2979</v>
      </c>
      <c r="I256" s="16"/>
    </row>
    <row r="257" spans="1:9" ht="69" customHeight="1" x14ac:dyDescent="0.2">
      <c r="A257" s="12">
        <v>1</v>
      </c>
      <c r="B257" s="4" t="s">
        <v>2988</v>
      </c>
      <c r="C257" s="6" t="s">
        <v>2996</v>
      </c>
      <c r="D257" s="5">
        <v>6560</v>
      </c>
      <c r="E257" s="10" t="s">
        <v>2247</v>
      </c>
      <c r="F257" s="130" t="s">
        <v>10</v>
      </c>
      <c r="G257" s="10"/>
      <c r="I257" s="58" t="s">
        <v>3007</v>
      </c>
    </row>
    <row r="258" spans="1:9" ht="69" customHeight="1" x14ac:dyDescent="0.2">
      <c r="A258" s="12">
        <v>2</v>
      </c>
      <c r="B258" s="4" t="s">
        <v>2989</v>
      </c>
      <c r="C258" s="6" t="s">
        <v>2997</v>
      </c>
      <c r="D258" s="5">
        <v>1319</v>
      </c>
      <c r="E258" s="10" t="s">
        <v>2247</v>
      </c>
      <c r="F258" s="130" t="s">
        <v>46</v>
      </c>
      <c r="G258" s="10"/>
      <c r="I258" s="58" t="s">
        <v>3008</v>
      </c>
    </row>
    <row r="259" spans="1:9" ht="69" customHeight="1" x14ac:dyDescent="0.2">
      <c r="A259" s="12">
        <v>3</v>
      </c>
      <c r="B259" s="4" t="s">
        <v>2990</v>
      </c>
      <c r="C259" s="6" t="s">
        <v>2998</v>
      </c>
      <c r="D259" s="5">
        <v>12815</v>
      </c>
      <c r="E259" s="10" t="s">
        <v>2247</v>
      </c>
      <c r="F259" s="57" t="s">
        <v>59</v>
      </c>
      <c r="G259" s="10"/>
      <c r="I259" s="58" t="s">
        <v>3009</v>
      </c>
    </row>
    <row r="260" spans="1:9" ht="69" customHeight="1" x14ac:dyDescent="0.2">
      <c r="A260" s="12">
        <v>4</v>
      </c>
      <c r="B260" s="4" t="s">
        <v>2991</v>
      </c>
      <c r="C260" s="6" t="s">
        <v>2999</v>
      </c>
      <c r="D260" s="5">
        <v>7000</v>
      </c>
      <c r="E260" s="4" t="s">
        <v>2992</v>
      </c>
      <c r="F260" s="57" t="s">
        <v>47</v>
      </c>
      <c r="G260" s="10"/>
      <c r="I260" s="58" t="s">
        <v>3010</v>
      </c>
    </row>
    <row r="261" spans="1:9" ht="69" customHeight="1" x14ac:dyDescent="0.2">
      <c r="A261" s="12">
        <v>5</v>
      </c>
      <c r="B261" s="4" t="s">
        <v>2993</v>
      </c>
      <c r="C261" s="6" t="s">
        <v>3000</v>
      </c>
      <c r="D261" s="5">
        <v>3523</v>
      </c>
      <c r="E261" s="10" t="s">
        <v>2247</v>
      </c>
      <c r="F261" s="128" t="s">
        <v>11</v>
      </c>
      <c r="G261" s="10"/>
      <c r="I261" s="58" t="s">
        <v>3011</v>
      </c>
    </row>
    <row r="262" spans="1:9" ht="69" customHeight="1" x14ac:dyDescent="0.2">
      <c r="A262" s="12">
        <v>6</v>
      </c>
      <c r="B262" s="4" t="s">
        <v>2994</v>
      </c>
      <c r="C262" s="6" t="s">
        <v>3001</v>
      </c>
      <c r="D262" s="5">
        <v>3509</v>
      </c>
      <c r="E262" s="10" t="s">
        <v>2247</v>
      </c>
      <c r="F262" s="128" t="s">
        <v>69</v>
      </c>
      <c r="G262" s="10"/>
      <c r="I262" s="58" t="s">
        <v>3012</v>
      </c>
    </row>
    <row r="263" spans="1:9" ht="69" customHeight="1" x14ac:dyDescent="0.2">
      <c r="A263" s="12">
        <v>7</v>
      </c>
      <c r="B263" s="4" t="s">
        <v>2995</v>
      </c>
      <c r="C263" s="6" t="s">
        <v>3002</v>
      </c>
      <c r="D263" s="5">
        <v>4480</v>
      </c>
      <c r="E263" s="10" t="s">
        <v>2247</v>
      </c>
      <c r="F263" s="128" t="s">
        <v>19</v>
      </c>
      <c r="G263" s="10"/>
      <c r="I263" s="58" t="s">
        <v>3013</v>
      </c>
    </row>
    <row r="264" spans="1:9" ht="69" customHeight="1" x14ac:dyDescent="0.2">
      <c r="A264" s="12">
        <v>8</v>
      </c>
      <c r="B264" s="4" t="s">
        <v>3003</v>
      </c>
      <c r="C264" s="6" t="s">
        <v>1617</v>
      </c>
      <c r="D264" s="115">
        <v>2800</v>
      </c>
      <c r="E264" s="10" t="s">
        <v>2247</v>
      </c>
      <c r="F264" s="57" t="s">
        <v>270</v>
      </c>
      <c r="G264" s="10"/>
      <c r="I264" s="58" t="s">
        <v>3014</v>
      </c>
    </row>
    <row r="265" spans="1:9" ht="69" customHeight="1" x14ac:dyDescent="0.2">
      <c r="A265" s="12">
        <v>9</v>
      </c>
      <c r="B265" s="4" t="s">
        <v>3004</v>
      </c>
      <c r="C265" s="6" t="s">
        <v>1617</v>
      </c>
      <c r="D265" s="168">
        <v>2100</v>
      </c>
      <c r="E265" s="10" t="s">
        <v>2247</v>
      </c>
      <c r="F265" s="88" t="s">
        <v>275</v>
      </c>
      <c r="G265" s="10"/>
      <c r="I265" s="58" t="s">
        <v>2955</v>
      </c>
    </row>
    <row r="266" spans="1:9" ht="69" customHeight="1" x14ac:dyDescent="0.2">
      <c r="A266" s="12">
        <v>10</v>
      </c>
      <c r="B266" s="4" t="s">
        <v>3004</v>
      </c>
      <c r="C266" s="6" t="s">
        <v>1617</v>
      </c>
      <c r="D266" s="168">
        <v>1400</v>
      </c>
      <c r="E266" s="10" t="s">
        <v>2247</v>
      </c>
      <c r="F266" s="88" t="s">
        <v>270</v>
      </c>
      <c r="G266" s="10"/>
      <c r="I266" s="58" t="s">
        <v>3014</v>
      </c>
    </row>
    <row r="267" spans="1:9" ht="69" customHeight="1" x14ac:dyDescent="0.2">
      <c r="A267" s="12">
        <v>11</v>
      </c>
      <c r="B267" s="4" t="s">
        <v>3005</v>
      </c>
      <c r="C267" s="6" t="s">
        <v>1617</v>
      </c>
      <c r="D267" s="169">
        <v>1760</v>
      </c>
      <c r="E267" s="10" t="s">
        <v>2247</v>
      </c>
      <c r="F267" s="57" t="s">
        <v>36</v>
      </c>
      <c r="G267" s="10"/>
      <c r="I267" s="58" t="s">
        <v>3015</v>
      </c>
    </row>
    <row r="268" spans="1:9" ht="69" customHeight="1" x14ac:dyDescent="0.2">
      <c r="A268" s="12">
        <v>12</v>
      </c>
      <c r="B268" s="4" t="s">
        <v>3005</v>
      </c>
      <c r="C268" s="6" t="s">
        <v>1617</v>
      </c>
      <c r="D268" s="169">
        <v>3520</v>
      </c>
      <c r="E268" s="10" t="s">
        <v>2247</v>
      </c>
      <c r="F268" s="57" t="s">
        <v>8</v>
      </c>
      <c r="G268" s="10"/>
      <c r="I268" s="58" t="s">
        <v>2952</v>
      </c>
    </row>
    <row r="269" spans="1:9" ht="69" customHeight="1" x14ac:dyDescent="0.2">
      <c r="A269" s="12">
        <v>13</v>
      </c>
      <c r="B269" s="4" t="s">
        <v>3005</v>
      </c>
      <c r="C269" s="6" t="s">
        <v>1617</v>
      </c>
      <c r="D269" s="169">
        <v>7920</v>
      </c>
      <c r="E269" s="10" t="s">
        <v>2247</v>
      </c>
      <c r="F269" s="57" t="s">
        <v>15</v>
      </c>
      <c r="G269" s="10"/>
      <c r="I269" s="58" t="s">
        <v>3016</v>
      </c>
    </row>
    <row r="270" spans="1:9" ht="69" customHeight="1" x14ac:dyDescent="0.2">
      <c r="A270" s="12">
        <v>14</v>
      </c>
      <c r="B270" s="4" t="s">
        <v>3006</v>
      </c>
      <c r="C270" s="6" t="s">
        <v>1617</v>
      </c>
      <c r="D270" s="168">
        <v>5060</v>
      </c>
      <c r="E270" s="10" t="s">
        <v>2247</v>
      </c>
      <c r="F270" s="88" t="s">
        <v>24</v>
      </c>
      <c r="G270" s="10"/>
      <c r="I270" s="58" t="s">
        <v>2954</v>
      </c>
    </row>
    <row r="271" spans="1:9" ht="69" customHeight="1" x14ac:dyDescent="0.2">
      <c r="A271" s="12">
        <v>15</v>
      </c>
      <c r="B271" s="4" t="s">
        <v>3006</v>
      </c>
      <c r="C271" s="6" t="s">
        <v>1617</v>
      </c>
      <c r="D271" s="168">
        <v>3740</v>
      </c>
      <c r="E271" s="10" t="s">
        <v>2247</v>
      </c>
      <c r="F271" s="88" t="s">
        <v>57</v>
      </c>
      <c r="G271" s="10"/>
      <c r="I271" s="58" t="s">
        <v>2953</v>
      </c>
    </row>
    <row r="272" spans="1:9" ht="69" customHeight="1" x14ac:dyDescent="0.2">
      <c r="A272" s="63">
        <v>1</v>
      </c>
      <c r="B272" s="23" t="s">
        <v>3023</v>
      </c>
      <c r="C272" s="60" t="s">
        <v>3024</v>
      </c>
      <c r="D272" s="170">
        <v>4300</v>
      </c>
      <c r="E272" s="23" t="s">
        <v>1129</v>
      </c>
      <c r="F272" s="53" t="s">
        <v>23</v>
      </c>
      <c r="G272" s="23" t="s">
        <v>3022</v>
      </c>
      <c r="I272" s="58"/>
    </row>
    <row r="273" spans="1:9" ht="69" customHeight="1" x14ac:dyDescent="0.2">
      <c r="A273" s="63">
        <v>2</v>
      </c>
      <c r="B273" s="23" t="s">
        <v>3023</v>
      </c>
      <c r="C273" s="60" t="s">
        <v>3025</v>
      </c>
      <c r="D273" s="170">
        <v>10560</v>
      </c>
      <c r="E273" s="23" t="s">
        <v>1129</v>
      </c>
      <c r="F273" s="53" t="s">
        <v>85</v>
      </c>
      <c r="G273" s="23" t="s">
        <v>3022</v>
      </c>
      <c r="I273" s="58"/>
    </row>
    <row r="274" spans="1:9" ht="69" customHeight="1" x14ac:dyDescent="0.2">
      <c r="A274" s="63">
        <v>3</v>
      </c>
      <c r="B274" s="23" t="s">
        <v>3026</v>
      </c>
      <c r="C274" s="60" t="s">
        <v>3027</v>
      </c>
      <c r="D274" s="170">
        <v>2550</v>
      </c>
      <c r="E274" s="23" t="s">
        <v>1129</v>
      </c>
      <c r="F274" s="53" t="s">
        <v>42</v>
      </c>
      <c r="G274" s="23" t="s">
        <v>3022</v>
      </c>
      <c r="I274" s="58"/>
    </row>
    <row r="275" spans="1:9" ht="69" customHeight="1" x14ac:dyDescent="0.2">
      <c r="A275" s="63">
        <v>4</v>
      </c>
      <c r="B275" s="23" t="s">
        <v>3026</v>
      </c>
      <c r="C275" s="60" t="s">
        <v>3028</v>
      </c>
      <c r="D275" s="170">
        <v>10550</v>
      </c>
      <c r="E275" s="23" t="s">
        <v>1129</v>
      </c>
      <c r="F275" s="53" t="s">
        <v>11</v>
      </c>
      <c r="G275" s="23" t="s">
        <v>3022</v>
      </c>
      <c r="I275" s="58"/>
    </row>
    <row r="276" spans="1:9" ht="69" customHeight="1" x14ac:dyDescent="0.2">
      <c r="A276" s="63">
        <v>5</v>
      </c>
      <c r="B276" s="23" t="s">
        <v>3029</v>
      </c>
      <c r="C276" s="60" t="s">
        <v>3030</v>
      </c>
      <c r="D276" s="170">
        <v>6080</v>
      </c>
      <c r="E276" s="23" t="s">
        <v>1129</v>
      </c>
      <c r="F276" s="53" t="s">
        <v>268</v>
      </c>
      <c r="G276" s="23" t="s">
        <v>3022</v>
      </c>
      <c r="I276" s="58"/>
    </row>
    <row r="277" spans="1:9" ht="69" customHeight="1" x14ac:dyDescent="0.2">
      <c r="A277" s="63">
        <v>6</v>
      </c>
      <c r="B277" s="23" t="s">
        <v>3029</v>
      </c>
      <c r="C277" s="60" t="s">
        <v>3031</v>
      </c>
      <c r="D277" s="170">
        <v>4100</v>
      </c>
      <c r="E277" s="23" t="s">
        <v>1129</v>
      </c>
      <c r="F277" s="53" t="s">
        <v>33</v>
      </c>
      <c r="G277" s="23" t="s">
        <v>3022</v>
      </c>
      <c r="I277" s="58"/>
    </row>
    <row r="278" spans="1:9" ht="69" customHeight="1" x14ac:dyDescent="0.2">
      <c r="A278" s="63">
        <v>7</v>
      </c>
      <c r="B278" s="23" t="s">
        <v>3029</v>
      </c>
      <c r="C278" s="60" t="s">
        <v>3032</v>
      </c>
      <c r="D278" s="170">
        <v>5380</v>
      </c>
      <c r="E278" s="23" t="s">
        <v>1129</v>
      </c>
      <c r="F278" s="53" t="s">
        <v>310</v>
      </c>
      <c r="G278" s="23" t="s">
        <v>3022</v>
      </c>
      <c r="I278" s="58"/>
    </row>
    <row r="279" spans="1:9" ht="69" customHeight="1" x14ac:dyDescent="0.2">
      <c r="A279" s="63">
        <v>8</v>
      </c>
      <c r="B279" s="23" t="s">
        <v>3029</v>
      </c>
      <c r="C279" s="60" t="s">
        <v>3033</v>
      </c>
      <c r="D279" s="170">
        <v>3000</v>
      </c>
      <c r="E279" s="23" t="s">
        <v>1129</v>
      </c>
      <c r="F279" s="53" t="s">
        <v>6</v>
      </c>
      <c r="G279" s="23" t="s">
        <v>3022</v>
      </c>
      <c r="I279" s="58"/>
    </row>
    <row r="280" spans="1:9" ht="69" customHeight="1" x14ac:dyDescent="0.2">
      <c r="A280" s="63">
        <v>9</v>
      </c>
      <c r="B280" s="23" t="s">
        <v>3005</v>
      </c>
      <c r="C280" s="60" t="s">
        <v>3034</v>
      </c>
      <c r="D280" s="170">
        <v>12900</v>
      </c>
      <c r="E280" s="23" t="s">
        <v>1129</v>
      </c>
      <c r="F280" s="53" t="s">
        <v>19</v>
      </c>
      <c r="G280" s="23" t="s">
        <v>3022</v>
      </c>
      <c r="I280" s="58"/>
    </row>
    <row r="281" spans="1:9" ht="69" customHeight="1" x14ac:dyDescent="0.2">
      <c r="A281" s="63">
        <v>10</v>
      </c>
      <c r="B281" s="23" t="s">
        <v>3005</v>
      </c>
      <c r="C281" s="60" t="s">
        <v>3035</v>
      </c>
      <c r="D281" s="170">
        <v>4700</v>
      </c>
      <c r="E281" s="23" t="s">
        <v>1129</v>
      </c>
      <c r="F281" s="53" t="s">
        <v>45</v>
      </c>
      <c r="G281" s="23" t="s">
        <v>3022</v>
      </c>
      <c r="I281" s="58"/>
    </row>
    <row r="282" spans="1:9" ht="69" customHeight="1" x14ac:dyDescent="0.2">
      <c r="A282" s="63">
        <v>11</v>
      </c>
      <c r="B282" s="23" t="s">
        <v>3005</v>
      </c>
      <c r="C282" s="60" t="s">
        <v>3036</v>
      </c>
      <c r="D282" s="170">
        <v>4200</v>
      </c>
      <c r="E282" s="23" t="s">
        <v>1129</v>
      </c>
      <c r="F282" s="53" t="s">
        <v>44</v>
      </c>
      <c r="G282" s="23" t="s">
        <v>3022</v>
      </c>
      <c r="I282" s="58"/>
    </row>
    <row r="283" spans="1:9" ht="69" customHeight="1" x14ac:dyDescent="0.2">
      <c r="A283" s="63">
        <v>12</v>
      </c>
      <c r="B283" s="23" t="s">
        <v>3006</v>
      </c>
      <c r="C283" s="60" t="s">
        <v>3037</v>
      </c>
      <c r="D283" s="170">
        <v>6240</v>
      </c>
      <c r="E283" s="23" t="s">
        <v>1129</v>
      </c>
      <c r="F283" s="53" t="s">
        <v>35</v>
      </c>
      <c r="G283" s="23" t="s">
        <v>3022</v>
      </c>
      <c r="I283" s="58"/>
    </row>
    <row r="284" spans="1:9" ht="69" customHeight="1" x14ac:dyDescent="0.2">
      <c r="A284" s="63">
        <v>13</v>
      </c>
      <c r="B284" s="23" t="s">
        <v>3038</v>
      </c>
      <c r="C284" s="60" t="s">
        <v>3039</v>
      </c>
      <c r="D284" s="170">
        <v>4000</v>
      </c>
      <c r="E284" s="23" t="s">
        <v>1129</v>
      </c>
      <c r="F284" s="53" t="s">
        <v>23</v>
      </c>
      <c r="G284" s="23" t="s">
        <v>3022</v>
      </c>
      <c r="I284" s="58"/>
    </row>
    <row r="285" spans="1:9" ht="69" customHeight="1" x14ac:dyDescent="0.2">
      <c r="A285" s="63">
        <v>14</v>
      </c>
      <c r="B285" s="23" t="s">
        <v>3040</v>
      </c>
      <c r="C285" s="60" t="s">
        <v>3041</v>
      </c>
      <c r="D285" s="170">
        <v>1200</v>
      </c>
      <c r="E285" s="23" t="s">
        <v>1129</v>
      </c>
      <c r="F285" s="53" t="s">
        <v>8</v>
      </c>
      <c r="G285" s="23" t="s">
        <v>3022</v>
      </c>
      <c r="I285" s="58"/>
    </row>
    <row r="286" spans="1:9" ht="69" customHeight="1" x14ac:dyDescent="0.2">
      <c r="A286" s="63">
        <v>15</v>
      </c>
      <c r="B286" s="23" t="s">
        <v>2989</v>
      </c>
      <c r="C286" s="60" t="s">
        <v>3017</v>
      </c>
      <c r="D286" s="23">
        <v>3466</v>
      </c>
      <c r="E286" s="23" t="s">
        <v>2337</v>
      </c>
      <c r="F286" s="53" t="s">
        <v>6</v>
      </c>
      <c r="G286" s="23" t="s">
        <v>3018</v>
      </c>
      <c r="I286" s="16"/>
    </row>
    <row r="287" spans="1:9" ht="69" customHeight="1" x14ac:dyDescent="0.2">
      <c r="A287" s="63">
        <v>16</v>
      </c>
      <c r="B287" s="23" t="s">
        <v>3019</v>
      </c>
      <c r="C287" s="60" t="s">
        <v>3021</v>
      </c>
      <c r="D287" s="73">
        <v>2970</v>
      </c>
      <c r="E287" s="23" t="s">
        <v>1128</v>
      </c>
      <c r="F287" s="53" t="s">
        <v>42</v>
      </c>
      <c r="G287" s="23" t="s">
        <v>3020</v>
      </c>
      <c r="I287" s="16"/>
    </row>
    <row r="288" spans="1:9" ht="78" customHeight="1" x14ac:dyDescent="0.2">
      <c r="A288" s="63">
        <v>17</v>
      </c>
      <c r="B288" s="23" t="s">
        <v>3105</v>
      </c>
      <c r="C288" s="60" t="s">
        <v>3071</v>
      </c>
      <c r="D288" s="73">
        <v>681488.58</v>
      </c>
      <c r="E288" s="23" t="s">
        <v>3069</v>
      </c>
      <c r="F288" s="53" t="s">
        <v>21</v>
      </c>
      <c r="G288" s="23" t="s">
        <v>3070</v>
      </c>
      <c r="I288" s="186" t="s">
        <v>3104</v>
      </c>
    </row>
    <row r="289" spans="1:9" ht="69" customHeight="1" x14ac:dyDescent="0.2">
      <c r="A289" s="12">
        <v>1</v>
      </c>
      <c r="B289" s="4" t="s">
        <v>3046</v>
      </c>
      <c r="C289" s="7" t="s">
        <v>3056</v>
      </c>
      <c r="D289" s="5">
        <v>1941</v>
      </c>
      <c r="E289" s="10" t="s">
        <v>2247</v>
      </c>
      <c r="F289" s="128" t="s">
        <v>27</v>
      </c>
      <c r="G289" s="10"/>
      <c r="I289" s="58" t="s">
        <v>3083</v>
      </c>
    </row>
    <row r="290" spans="1:9" ht="69" customHeight="1" x14ac:dyDescent="0.2">
      <c r="A290" s="12">
        <v>2</v>
      </c>
      <c r="B290" s="4" t="s">
        <v>3047</v>
      </c>
      <c r="C290" s="7" t="s">
        <v>3057</v>
      </c>
      <c r="D290" s="5">
        <v>6739</v>
      </c>
      <c r="E290" s="10" t="s">
        <v>2247</v>
      </c>
      <c r="F290" s="57" t="s">
        <v>35</v>
      </c>
      <c r="G290" s="10"/>
      <c r="I290" s="58" t="s">
        <v>3084</v>
      </c>
    </row>
    <row r="291" spans="1:9" ht="69" customHeight="1" x14ac:dyDescent="0.2">
      <c r="A291" s="12">
        <v>3</v>
      </c>
      <c r="B291" s="4" t="s">
        <v>3048</v>
      </c>
      <c r="C291" s="7" t="s">
        <v>3058</v>
      </c>
      <c r="D291" s="5">
        <v>1346</v>
      </c>
      <c r="E291" s="10" t="s">
        <v>2247</v>
      </c>
      <c r="F291" s="57" t="s">
        <v>17</v>
      </c>
      <c r="G291" s="10"/>
      <c r="I291" s="58" t="s">
        <v>3085</v>
      </c>
    </row>
    <row r="292" spans="1:9" ht="69" customHeight="1" x14ac:dyDescent="0.2">
      <c r="A292" s="12">
        <v>4</v>
      </c>
      <c r="B292" s="4" t="s">
        <v>3049</v>
      </c>
      <c r="C292" s="7" t="s">
        <v>3059</v>
      </c>
      <c r="D292" s="5">
        <v>6251</v>
      </c>
      <c r="E292" s="10" t="s">
        <v>2247</v>
      </c>
      <c r="F292" s="130" t="s">
        <v>21</v>
      </c>
      <c r="G292" s="10"/>
      <c r="I292" s="58" t="s">
        <v>3086</v>
      </c>
    </row>
    <row r="293" spans="1:9" ht="69" customHeight="1" x14ac:dyDescent="0.2">
      <c r="A293" s="12">
        <v>5</v>
      </c>
      <c r="B293" s="4" t="s">
        <v>3050</v>
      </c>
      <c r="C293" s="7" t="s">
        <v>3060</v>
      </c>
      <c r="D293" s="5">
        <v>3308</v>
      </c>
      <c r="E293" s="10" t="s">
        <v>2247</v>
      </c>
      <c r="F293" s="128" t="s">
        <v>69</v>
      </c>
      <c r="G293" s="10"/>
      <c r="I293" s="58" t="s">
        <v>3087</v>
      </c>
    </row>
    <row r="294" spans="1:9" ht="69" customHeight="1" x14ac:dyDescent="0.2">
      <c r="A294" s="12">
        <v>6</v>
      </c>
      <c r="B294" s="4" t="s">
        <v>3051</v>
      </c>
      <c r="C294" s="7" t="s">
        <v>3061</v>
      </c>
      <c r="D294" s="5">
        <v>4132</v>
      </c>
      <c r="E294" s="10" t="s">
        <v>2247</v>
      </c>
      <c r="F294" s="130" t="s">
        <v>30</v>
      </c>
      <c r="G294" s="10"/>
      <c r="I294" s="58" t="s">
        <v>3088</v>
      </c>
    </row>
    <row r="295" spans="1:9" ht="69" customHeight="1" x14ac:dyDescent="0.2">
      <c r="A295" s="12">
        <v>7</v>
      </c>
      <c r="B295" s="4" t="s">
        <v>3052</v>
      </c>
      <c r="C295" s="7" t="s">
        <v>3062</v>
      </c>
      <c r="D295" s="5">
        <v>1079</v>
      </c>
      <c r="E295" s="10" t="s">
        <v>2247</v>
      </c>
      <c r="F295" s="128" t="s">
        <v>27</v>
      </c>
      <c r="G295" s="10"/>
      <c r="I295" s="58" t="s">
        <v>3089</v>
      </c>
    </row>
    <row r="296" spans="1:9" ht="69" customHeight="1" x14ac:dyDescent="0.2">
      <c r="A296" s="12">
        <v>8</v>
      </c>
      <c r="B296" s="4" t="s">
        <v>3052</v>
      </c>
      <c r="C296" s="7" t="s">
        <v>3063</v>
      </c>
      <c r="D296" s="5">
        <v>16575</v>
      </c>
      <c r="E296" s="10" t="s">
        <v>2247</v>
      </c>
      <c r="F296" s="128" t="s">
        <v>26</v>
      </c>
      <c r="G296" s="10"/>
      <c r="I296" s="58" t="s">
        <v>3090</v>
      </c>
    </row>
    <row r="297" spans="1:9" ht="69" customHeight="1" x14ac:dyDescent="0.2">
      <c r="A297" s="12">
        <v>9</v>
      </c>
      <c r="B297" s="4" t="s">
        <v>3053</v>
      </c>
      <c r="C297" s="6" t="s">
        <v>3064</v>
      </c>
      <c r="D297" s="5">
        <v>7000</v>
      </c>
      <c r="E297" s="4" t="s">
        <v>2992</v>
      </c>
      <c r="F297" s="57" t="s">
        <v>35</v>
      </c>
      <c r="G297" s="10"/>
      <c r="I297" s="58" t="s">
        <v>3091</v>
      </c>
    </row>
    <row r="298" spans="1:9" ht="69" customHeight="1" x14ac:dyDescent="0.2">
      <c r="A298" s="12">
        <v>10</v>
      </c>
      <c r="B298" s="4" t="s">
        <v>3053</v>
      </c>
      <c r="C298" s="7" t="s">
        <v>3065</v>
      </c>
      <c r="D298" s="5">
        <v>4634</v>
      </c>
      <c r="E298" s="10" t="s">
        <v>2247</v>
      </c>
      <c r="F298" s="57" t="s">
        <v>35</v>
      </c>
      <c r="G298" s="10"/>
      <c r="I298" s="58" t="s">
        <v>3092</v>
      </c>
    </row>
    <row r="299" spans="1:9" ht="69" customHeight="1" x14ac:dyDescent="0.2">
      <c r="A299" s="12">
        <v>11</v>
      </c>
      <c r="B299" s="4" t="s">
        <v>3054</v>
      </c>
      <c r="C299" s="7" t="s">
        <v>3066</v>
      </c>
      <c r="D299" s="5">
        <v>15952</v>
      </c>
      <c r="E299" s="10" t="s">
        <v>2247</v>
      </c>
      <c r="F299" s="130" t="s">
        <v>32</v>
      </c>
      <c r="G299" s="10"/>
      <c r="I299" s="58" t="s">
        <v>3093</v>
      </c>
    </row>
    <row r="300" spans="1:9" ht="69" customHeight="1" x14ac:dyDescent="0.2">
      <c r="A300" s="12">
        <v>12</v>
      </c>
      <c r="B300" s="4" t="s">
        <v>3055</v>
      </c>
      <c r="C300" s="7" t="s">
        <v>3067</v>
      </c>
      <c r="D300" s="5">
        <v>2345</v>
      </c>
      <c r="E300" s="10" t="s">
        <v>2247</v>
      </c>
      <c r="F300" s="130" t="s">
        <v>7</v>
      </c>
      <c r="G300" s="10"/>
      <c r="I300" s="58" t="s">
        <v>3094</v>
      </c>
    </row>
    <row r="301" spans="1:9" ht="69" customHeight="1" x14ac:dyDescent="0.2">
      <c r="A301" s="12">
        <v>13</v>
      </c>
      <c r="B301" s="4" t="s">
        <v>3068</v>
      </c>
      <c r="C301" s="7" t="s">
        <v>1617</v>
      </c>
      <c r="D301" s="5">
        <v>1960</v>
      </c>
      <c r="E301" s="4" t="s">
        <v>2247</v>
      </c>
      <c r="F301" s="57" t="s">
        <v>270</v>
      </c>
      <c r="G301" s="10"/>
      <c r="I301" s="58" t="s">
        <v>3014</v>
      </c>
    </row>
    <row r="302" spans="1:9" ht="69" customHeight="1" x14ac:dyDescent="0.2">
      <c r="A302" s="12">
        <v>14</v>
      </c>
      <c r="B302" s="4" t="s">
        <v>3068</v>
      </c>
      <c r="C302" s="7" t="s">
        <v>1617</v>
      </c>
      <c r="D302" s="5">
        <v>2940</v>
      </c>
      <c r="E302" s="4" t="s">
        <v>2247</v>
      </c>
      <c r="F302" s="57" t="s">
        <v>275</v>
      </c>
      <c r="G302" s="10"/>
      <c r="I302" s="58" t="s">
        <v>2955</v>
      </c>
    </row>
    <row r="303" spans="1:9" ht="69" customHeight="1" x14ac:dyDescent="0.2">
      <c r="A303" s="63">
        <v>1</v>
      </c>
      <c r="B303" s="23" t="s">
        <v>3072</v>
      </c>
      <c r="C303" s="60" t="s">
        <v>3098</v>
      </c>
      <c r="D303" s="170">
        <v>4500</v>
      </c>
      <c r="E303" s="23" t="s">
        <v>1129</v>
      </c>
      <c r="F303" s="57" t="s">
        <v>44</v>
      </c>
      <c r="G303" s="23" t="s">
        <v>3022</v>
      </c>
      <c r="I303" s="185"/>
    </row>
    <row r="304" spans="1:9" ht="69" customHeight="1" x14ac:dyDescent="0.2">
      <c r="A304" s="63">
        <v>2</v>
      </c>
      <c r="B304" s="23" t="s">
        <v>3072</v>
      </c>
      <c r="C304" s="60" t="s">
        <v>3099</v>
      </c>
      <c r="D304" s="170">
        <v>8800</v>
      </c>
      <c r="E304" s="23" t="s">
        <v>1129</v>
      </c>
      <c r="F304" s="128" t="s">
        <v>85</v>
      </c>
      <c r="G304" s="23" t="s">
        <v>3022</v>
      </c>
      <c r="I304" s="185"/>
    </row>
    <row r="305" spans="1:9" ht="69" customHeight="1" x14ac:dyDescent="0.2">
      <c r="A305" s="63">
        <v>3</v>
      </c>
      <c r="B305" s="23" t="s">
        <v>3095</v>
      </c>
      <c r="C305" s="60" t="s">
        <v>3096</v>
      </c>
      <c r="D305" s="170">
        <v>5600</v>
      </c>
      <c r="E305" s="23" t="s">
        <v>1129</v>
      </c>
      <c r="F305" s="57" t="s">
        <v>310</v>
      </c>
      <c r="G305" s="23" t="s">
        <v>3022</v>
      </c>
      <c r="I305" s="186"/>
    </row>
    <row r="306" spans="1:9" ht="69" customHeight="1" x14ac:dyDescent="0.2">
      <c r="A306" s="63">
        <v>4</v>
      </c>
      <c r="B306" s="23" t="s">
        <v>3097</v>
      </c>
      <c r="C306" s="60" t="s">
        <v>3103</v>
      </c>
      <c r="D306" s="170">
        <v>28000</v>
      </c>
      <c r="E306" s="23" t="s">
        <v>1129</v>
      </c>
      <c r="F306" s="57" t="s">
        <v>59</v>
      </c>
      <c r="G306" s="23" t="s">
        <v>3022</v>
      </c>
      <c r="I306" s="186"/>
    </row>
    <row r="307" spans="1:9" ht="69" customHeight="1" x14ac:dyDescent="0.2">
      <c r="A307" s="63">
        <v>5</v>
      </c>
      <c r="B307" s="23" t="s">
        <v>3073</v>
      </c>
      <c r="C307" s="60" t="s">
        <v>3100</v>
      </c>
      <c r="D307" s="170">
        <v>4500</v>
      </c>
      <c r="E307" s="23" t="s">
        <v>1129</v>
      </c>
      <c r="F307" s="57" t="s">
        <v>23</v>
      </c>
      <c r="G307" s="23" t="s">
        <v>3022</v>
      </c>
      <c r="I307" s="185"/>
    </row>
    <row r="308" spans="1:9" ht="69" customHeight="1" x14ac:dyDescent="0.2">
      <c r="A308" s="63">
        <v>6</v>
      </c>
      <c r="B308" s="23" t="s">
        <v>3073</v>
      </c>
      <c r="C308" s="60" t="s">
        <v>3102</v>
      </c>
      <c r="D308" s="170">
        <v>10000</v>
      </c>
      <c r="E308" s="23" t="s">
        <v>1129</v>
      </c>
      <c r="F308" s="128" t="s">
        <v>11</v>
      </c>
      <c r="G308" s="23" t="s">
        <v>3022</v>
      </c>
      <c r="I308" s="185"/>
    </row>
    <row r="309" spans="1:9" ht="69" customHeight="1" x14ac:dyDescent="0.2">
      <c r="A309" s="63">
        <v>7</v>
      </c>
      <c r="B309" s="23" t="s">
        <v>3073</v>
      </c>
      <c r="C309" s="60" t="s">
        <v>3101</v>
      </c>
      <c r="D309" s="170">
        <v>10200</v>
      </c>
      <c r="E309" s="23" t="s">
        <v>1129</v>
      </c>
      <c r="F309" s="128" t="s">
        <v>85</v>
      </c>
      <c r="G309" s="23" t="s">
        <v>3022</v>
      </c>
      <c r="I309" s="185"/>
    </row>
    <row r="310" spans="1:9" ht="69" customHeight="1" x14ac:dyDescent="0.2">
      <c r="A310" s="12">
        <v>1</v>
      </c>
      <c r="B310" s="4" t="s">
        <v>3120</v>
      </c>
      <c r="C310" s="7" t="s">
        <v>3126</v>
      </c>
      <c r="D310" s="5">
        <v>1415</v>
      </c>
      <c r="E310" s="10" t="s">
        <v>2247</v>
      </c>
      <c r="F310" s="128" t="s">
        <v>27</v>
      </c>
      <c r="G310" s="10"/>
      <c r="I310" s="58" t="s">
        <v>3151</v>
      </c>
    </row>
    <row r="311" spans="1:9" ht="69" customHeight="1" x14ac:dyDescent="0.2">
      <c r="A311" s="12">
        <v>2</v>
      </c>
      <c r="B311" s="4" t="s">
        <v>3080</v>
      </c>
      <c r="C311" s="7" t="s">
        <v>3127</v>
      </c>
      <c r="D311" s="5">
        <v>13594</v>
      </c>
      <c r="E311" s="10" t="s">
        <v>2247</v>
      </c>
      <c r="F311" s="130" t="s">
        <v>5</v>
      </c>
      <c r="G311" s="10"/>
      <c r="I311" s="58" t="s">
        <v>3152</v>
      </c>
    </row>
    <row r="312" spans="1:9" ht="69" customHeight="1" x14ac:dyDescent="0.2">
      <c r="A312" s="12">
        <v>3</v>
      </c>
      <c r="B312" s="4" t="s">
        <v>3121</v>
      </c>
      <c r="C312" s="7" t="s">
        <v>52</v>
      </c>
      <c r="D312" s="5">
        <v>14254</v>
      </c>
      <c r="E312" s="10" t="s">
        <v>2247</v>
      </c>
      <c r="F312" s="57" t="s">
        <v>14</v>
      </c>
      <c r="G312" s="10"/>
      <c r="I312" s="58" t="s">
        <v>3153</v>
      </c>
    </row>
    <row r="313" spans="1:9" ht="69" customHeight="1" x14ac:dyDescent="0.2">
      <c r="A313" s="12">
        <v>4</v>
      </c>
      <c r="B313" s="4" t="s">
        <v>3122</v>
      </c>
      <c r="C313" s="7" t="s">
        <v>3128</v>
      </c>
      <c r="D313" s="5">
        <v>3022</v>
      </c>
      <c r="E313" s="10" t="s">
        <v>2247</v>
      </c>
      <c r="F313" s="130" t="s">
        <v>18</v>
      </c>
      <c r="G313" s="10"/>
      <c r="I313" s="58" t="s">
        <v>3154</v>
      </c>
    </row>
    <row r="314" spans="1:9" ht="69" customHeight="1" x14ac:dyDescent="0.2">
      <c r="A314" s="12">
        <v>5</v>
      </c>
      <c r="B314" s="4" t="s">
        <v>3123</v>
      </c>
      <c r="C314" s="7" t="s">
        <v>3129</v>
      </c>
      <c r="D314" s="5">
        <v>5898</v>
      </c>
      <c r="E314" s="10" t="s">
        <v>2247</v>
      </c>
      <c r="F314" s="130" t="s">
        <v>21</v>
      </c>
      <c r="G314" s="10"/>
      <c r="I314" s="58" t="s">
        <v>3155</v>
      </c>
    </row>
    <row r="315" spans="1:9" ht="69" customHeight="1" x14ac:dyDescent="0.2">
      <c r="A315" s="12">
        <v>6</v>
      </c>
      <c r="B315" s="4" t="s">
        <v>3124</v>
      </c>
      <c r="C315" s="7" t="s">
        <v>3130</v>
      </c>
      <c r="D315" s="5">
        <v>1590</v>
      </c>
      <c r="E315" s="10" t="s">
        <v>2247</v>
      </c>
      <c r="F315" s="128" t="s">
        <v>25</v>
      </c>
      <c r="G315" s="10"/>
      <c r="I315" s="58" t="s">
        <v>3156</v>
      </c>
    </row>
    <row r="316" spans="1:9" ht="69" customHeight="1" x14ac:dyDescent="0.2">
      <c r="A316" s="12">
        <v>7</v>
      </c>
      <c r="B316" s="4" t="s">
        <v>3124</v>
      </c>
      <c r="C316" s="7" t="s">
        <v>3131</v>
      </c>
      <c r="D316" s="5">
        <v>1076</v>
      </c>
      <c r="E316" s="10" t="s">
        <v>2247</v>
      </c>
      <c r="F316" s="57" t="s">
        <v>20</v>
      </c>
      <c r="G316" s="10"/>
      <c r="I316" s="58" t="s">
        <v>3157</v>
      </c>
    </row>
    <row r="317" spans="1:9" ht="69" customHeight="1" x14ac:dyDescent="0.2">
      <c r="A317" s="12">
        <v>8</v>
      </c>
      <c r="B317" s="4" t="s">
        <v>3125</v>
      </c>
      <c r="C317" s="7" t="s">
        <v>3132</v>
      </c>
      <c r="D317" s="5">
        <v>3687</v>
      </c>
      <c r="E317" s="10" t="s">
        <v>2247</v>
      </c>
      <c r="F317" s="130" t="s">
        <v>270</v>
      </c>
      <c r="G317" s="10"/>
      <c r="I317" s="58" t="s">
        <v>3158</v>
      </c>
    </row>
    <row r="318" spans="1:9" ht="69" customHeight="1" x14ac:dyDescent="0.2">
      <c r="A318" s="12">
        <v>9</v>
      </c>
      <c r="B318" s="4" t="s">
        <v>3125</v>
      </c>
      <c r="C318" s="7" t="s">
        <v>3133</v>
      </c>
      <c r="D318" s="5">
        <v>11274</v>
      </c>
      <c r="E318" s="10" t="s">
        <v>2247</v>
      </c>
      <c r="F318" s="128" t="s">
        <v>275</v>
      </c>
      <c r="G318" s="10"/>
      <c r="I318" s="58" t="s">
        <v>3159</v>
      </c>
    </row>
    <row r="319" spans="1:9" ht="69" customHeight="1" x14ac:dyDescent="0.2">
      <c r="A319" s="12">
        <v>10</v>
      </c>
      <c r="B319" s="4" t="s">
        <v>2911</v>
      </c>
      <c r="C319" s="7" t="s">
        <v>2912</v>
      </c>
      <c r="D319" s="5">
        <v>8597</v>
      </c>
      <c r="E319" s="10" t="s">
        <v>2247</v>
      </c>
      <c r="F319" s="130" t="s">
        <v>45</v>
      </c>
      <c r="G319" s="10"/>
      <c r="I319" s="58" t="s">
        <v>3160</v>
      </c>
    </row>
    <row r="320" spans="1:9" ht="69" customHeight="1" x14ac:dyDescent="0.2">
      <c r="A320" s="12">
        <v>11</v>
      </c>
      <c r="B320" s="4" t="s">
        <v>3109</v>
      </c>
      <c r="C320" s="6" t="s">
        <v>1617</v>
      </c>
      <c r="D320" s="115">
        <v>3990</v>
      </c>
      <c r="E320" s="4" t="s">
        <v>2247</v>
      </c>
      <c r="F320" s="57" t="s">
        <v>8</v>
      </c>
      <c r="G320" s="10"/>
      <c r="I320" s="58" t="s">
        <v>2952</v>
      </c>
    </row>
    <row r="321" spans="1:9" ht="69" customHeight="1" x14ac:dyDescent="0.2">
      <c r="A321" s="12">
        <v>12</v>
      </c>
      <c r="B321" s="4" t="s">
        <v>3109</v>
      </c>
      <c r="C321" s="6" t="s">
        <v>1617</v>
      </c>
      <c r="D321" s="169">
        <v>1050</v>
      </c>
      <c r="E321" s="4" t="s">
        <v>2247</v>
      </c>
      <c r="F321" s="128" t="s">
        <v>27</v>
      </c>
      <c r="G321" s="10"/>
      <c r="I321" s="58" t="s">
        <v>3180</v>
      </c>
    </row>
    <row r="322" spans="1:9" ht="69" customHeight="1" x14ac:dyDescent="0.2">
      <c r="A322" s="12">
        <v>13</v>
      </c>
      <c r="B322" s="4" t="s">
        <v>3109</v>
      </c>
      <c r="C322" s="6" t="s">
        <v>1617</v>
      </c>
      <c r="D322" s="169">
        <v>840</v>
      </c>
      <c r="E322" s="4" t="s">
        <v>2247</v>
      </c>
      <c r="F322" s="57" t="s">
        <v>57</v>
      </c>
      <c r="G322" s="10"/>
      <c r="I322" s="58" t="s">
        <v>2953</v>
      </c>
    </row>
    <row r="323" spans="1:9" ht="69" customHeight="1" x14ac:dyDescent="0.2">
      <c r="A323" s="12">
        <v>14</v>
      </c>
      <c r="B323" s="4" t="s">
        <v>3109</v>
      </c>
      <c r="C323" s="6" t="s">
        <v>1617</v>
      </c>
      <c r="D323" s="169">
        <v>8820</v>
      </c>
      <c r="E323" s="4" t="s">
        <v>2247</v>
      </c>
      <c r="F323" s="57" t="s">
        <v>15</v>
      </c>
      <c r="G323" s="10"/>
      <c r="I323" s="58" t="s">
        <v>3016</v>
      </c>
    </row>
    <row r="324" spans="1:9" ht="69" customHeight="1" x14ac:dyDescent="0.2">
      <c r="A324" s="12">
        <v>15</v>
      </c>
      <c r="B324" s="65" t="s">
        <v>3110</v>
      </c>
      <c r="C324" s="68" t="s">
        <v>1617</v>
      </c>
      <c r="D324" s="168">
        <v>1960</v>
      </c>
      <c r="E324" s="65" t="s">
        <v>2247</v>
      </c>
      <c r="F324" s="57" t="s">
        <v>270</v>
      </c>
      <c r="G324" s="10"/>
      <c r="I324" s="58" t="s">
        <v>3014</v>
      </c>
    </row>
    <row r="325" spans="1:9" ht="69" customHeight="1" x14ac:dyDescent="0.2">
      <c r="A325" s="12">
        <v>16</v>
      </c>
      <c r="B325" s="65" t="s">
        <v>3110</v>
      </c>
      <c r="C325" s="68" t="s">
        <v>1617</v>
      </c>
      <c r="D325" s="168">
        <v>2940</v>
      </c>
      <c r="E325" s="65" t="s">
        <v>2247</v>
      </c>
      <c r="F325" s="57" t="s">
        <v>275</v>
      </c>
      <c r="G325" s="10"/>
      <c r="I325" s="58" t="s">
        <v>2955</v>
      </c>
    </row>
    <row r="326" spans="1:9" ht="69" customHeight="1" x14ac:dyDescent="0.2">
      <c r="A326" s="12">
        <v>17</v>
      </c>
      <c r="B326" s="4" t="s">
        <v>3111</v>
      </c>
      <c r="C326" s="6" t="s">
        <v>1617</v>
      </c>
      <c r="D326" s="169">
        <v>5250</v>
      </c>
      <c r="E326" s="4" t="s">
        <v>2247</v>
      </c>
      <c r="F326" s="57" t="s">
        <v>8</v>
      </c>
      <c r="G326" s="10"/>
      <c r="I326" s="58" t="s">
        <v>2952</v>
      </c>
    </row>
    <row r="327" spans="1:9" ht="69" customHeight="1" x14ac:dyDescent="0.2">
      <c r="A327" s="12">
        <v>18</v>
      </c>
      <c r="B327" s="4" t="s">
        <v>3111</v>
      </c>
      <c r="C327" s="6" t="s">
        <v>1617</v>
      </c>
      <c r="D327" s="169">
        <v>940</v>
      </c>
      <c r="E327" s="4" t="s">
        <v>2247</v>
      </c>
      <c r="F327" s="57" t="s">
        <v>57</v>
      </c>
      <c r="G327" s="10"/>
      <c r="I327" s="58" t="s">
        <v>2953</v>
      </c>
    </row>
    <row r="328" spans="1:9" ht="69" customHeight="1" x14ac:dyDescent="0.2">
      <c r="A328" s="12">
        <v>19</v>
      </c>
      <c r="B328" s="4" t="s">
        <v>3111</v>
      </c>
      <c r="C328" s="6" t="s">
        <v>1617</v>
      </c>
      <c r="D328" s="115">
        <v>2210</v>
      </c>
      <c r="E328" s="4" t="s">
        <v>2247</v>
      </c>
      <c r="F328" s="57" t="s">
        <v>46</v>
      </c>
      <c r="G328" s="10"/>
      <c r="I328" s="58" t="s">
        <v>2956</v>
      </c>
    </row>
    <row r="329" spans="1:9" ht="69" customHeight="1" x14ac:dyDescent="0.2">
      <c r="A329" s="63">
        <v>1</v>
      </c>
      <c r="B329" s="23" t="s">
        <v>3109</v>
      </c>
      <c r="C329" s="60" t="s">
        <v>3112</v>
      </c>
      <c r="D329" s="170">
        <v>6600</v>
      </c>
      <c r="E329" s="23" t="s">
        <v>1129</v>
      </c>
      <c r="F329" s="53" t="s">
        <v>310</v>
      </c>
      <c r="G329" s="23" t="s">
        <v>3022</v>
      </c>
      <c r="I329" s="16"/>
    </row>
    <row r="330" spans="1:9" ht="69" customHeight="1" x14ac:dyDescent="0.2">
      <c r="A330" s="63">
        <v>2</v>
      </c>
      <c r="B330" s="23" t="s">
        <v>3113</v>
      </c>
      <c r="C330" s="60" t="s">
        <v>3114</v>
      </c>
      <c r="D330" s="170">
        <v>4700</v>
      </c>
      <c r="E330" s="23" t="s">
        <v>1129</v>
      </c>
      <c r="F330" s="53" t="s">
        <v>44</v>
      </c>
      <c r="G330" s="23" t="s">
        <v>3022</v>
      </c>
      <c r="I330" s="16"/>
    </row>
    <row r="331" spans="1:9" ht="69" customHeight="1" x14ac:dyDescent="0.2">
      <c r="A331" s="63">
        <v>3</v>
      </c>
      <c r="B331" s="23" t="s">
        <v>3115</v>
      </c>
      <c r="C331" s="60" t="s">
        <v>3116</v>
      </c>
      <c r="D331" s="170">
        <v>5800</v>
      </c>
      <c r="E331" s="23" t="s">
        <v>1129</v>
      </c>
      <c r="F331" s="53" t="s">
        <v>268</v>
      </c>
      <c r="G331" s="23" t="s">
        <v>3022</v>
      </c>
      <c r="I331" s="16"/>
    </row>
    <row r="332" spans="1:9" ht="69" customHeight="1" x14ac:dyDescent="0.2">
      <c r="A332" s="63">
        <v>4</v>
      </c>
      <c r="B332" s="23" t="s">
        <v>3110</v>
      </c>
      <c r="C332" s="60" t="s">
        <v>3117</v>
      </c>
      <c r="D332" s="170">
        <v>3400</v>
      </c>
      <c r="E332" s="23" t="s">
        <v>1129</v>
      </c>
      <c r="F332" s="53" t="s">
        <v>85</v>
      </c>
      <c r="G332" s="23" t="s">
        <v>3022</v>
      </c>
      <c r="I332" s="16"/>
    </row>
    <row r="333" spans="1:9" ht="69" customHeight="1" x14ac:dyDescent="0.2">
      <c r="A333" s="63">
        <v>5</v>
      </c>
      <c r="B333" s="23" t="s">
        <v>3110</v>
      </c>
      <c r="C333" s="60" t="s">
        <v>3118</v>
      </c>
      <c r="D333" s="170">
        <v>14380</v>
      </c>
      <c r="E333" s="23" t="s">
        <v>1129</v>
      </c>
      <c r="F333" s="53" t="s">
        <v>23</v>
      </c>
      <c r="G333" s="23" t="s">
        <v>3022</v>
      </c>
      <c r="I333" s="16"/>
    </row>
    <row r="334" spans="1:9" ht="69" customHeight="1" x14ac:dyDescent="0.2">
      <c r="A334" s="63">
        <v>6</v>
      </c>
      <c r="B334" s="23" t="s">
        <v>3110</v>
      </c>
      <c r="C334" s="60" t="s">
        <v>3119</v>
      </c>
      <c r="D334" s="170">
        <v>4440</v>
      </c>
      <c r="E334" s="23" t="s">
        <v>1129</v>
      </c>
      <c r="F334" s="53" t="s">
        <v>11</v>
      </c>
      <c r="G334" s="23" t="s">
        <v>3022</v>
      </c>
      <c r="I334" s="16"/>
    </row>
    <row r="335" spans="1:9" ht="69" customHeight="1" x14ac:dyDescent="0.2">
      <c r="A335" s="63">
        <v>7</v>
      </c>
      <c r="B335" s="23" t="s">
        <v>3139</v>
      </c>
      <c r="C335" s="60" t="s">
        <v>3137</v>
      </c>
      <c r="D335" s="73">
        <v>2000</v>
      </c>
      <c r="E335" s="23" t="s">
        <v>3135</v>
      </c>
      <c r="F335" s="53" t="s">
        <v>32</v>
      </c>
      <c r="G335" s="23" t="s">
        <v>3134</v>
      </c>
      <c r="I335" s="16"/>
    </row>
    <row r="336" spans="1:9" ht="69" customHeight="1" x14ac:dyDescent="0.2">
      <c r="A336" s="63">
        <v>8</v>
      </c>
      <c r="B336" s="23" t="s">
        <v>3139</v>
      </c>
      <c r="C336" s="60" t="s">
        <v>3138</v>
      </c>
      <c r="D336" s="73">
        <v>6000</v>
      </c>
      <c r="E336" s="23" t="s">
        <v>3135</v>
      </c>
      <c r="F336" s="53" t="s">
        <v>6</v>
      </c>
      <c r="G336" s="23" t="s">
        <v>3134</v>
      </c>
      <c r="I336" s="16"/>
    </row>
    <row r="337" spans="1:9" ht="69" customHeight="1" x14ac:dyDescent="0.2">
      <c r="A337" s="63">
        <v>9</v>
      </c>
      <c r="B337" s="120" t="s">
        <v>3144</v>
      </c>
      <c r="C337" s="60" t="s">
        <v>3140</v>
      </c>
      <c r="D337" s="73">
        <v>2000</v>
      </c>
      <c r="E337" s="23" t="s">
        <v>3135</v>
      </c>
      <c r="F337" s="53" t="s">
        <v>35</v>
      </c>
      <c r="G337" s="120" t="s">
        <v>3136</v>
      </c>
      <c r="I337" s="16"/>
    </row>
    <row r="338" spans="1:9" ht="69" customHeight="1" x14ac:dyDescent="0.2">
      <c r="A338" s="63">
        <v>10</v>
      </c>
      <c r="B338" s="120" t="s">
        <v>3145</v>
      </c>
      <c r="C338" s="60" t="s">
        <v>3141</v>
      </c>
      <c r="D338" s="73">
        <v>2000</v>
      </c>
      <c r="E338" s="23" t="s">
        <v>3135</v>
      </c>
      <c r="F338" s="53" t="s">
        <v>23</v>
      </c>
      <c r="G338" s="120" t="s">
        <v>3136</v>
      </c>
      <c r="I338" s="16"/>
    </row>
    <row r="339" spans="1:9" ht="69" customHeight="1" x14ac:dyDescent="0.2">
      <c r="A339" s="63">
        <v>11</v>
      </c>
      <c r="B339" s="120" t="s">
        <v>3146</v>
      </c>
      <c r="C339" s="60" t="s">
        <v>3142</v>
      </c>
      <c r="D339" s="73">
        <v>2000</v>
      </c>
      <c r="E339" s="23" t="s">
        <v>3135</v>
      </c>
      <c r="F339" s="53" t="s">
        <v>275</v>
      </c>
      <c r="G339" s="120" t="s">
        <v>3136</v>
      </c>
      <c r="I339" s="16"/>
    </row>
    <row r="340" spans="1:9" ht="69" customHeight="1" x14ac:dyDescent="0.2">
      <c r="A340" s="63">
        <v>12</v>
      </c>
      <c r="B340" s="120" t="s">
        <v>3147</v>
      </c>
      <c r="C340" s="60" t="s">
        <v>3143</v>
      </c>
      <c r="D340" s="73">
        <v>8000</v>
      </c>
      <c r="E340" s="23" t="s">
        <v>3135</v>
      </c>
      <c r="F340" s="53" t="s">
        <v>47</v>
      </c>
      <c r="G340" s="120" t="s">
        <v>3136</v>
      </c>
      <c r="I340" s="16"/>
    </row>
    <row r="341" spans="1:9" ht="69" customHeight="1" x14ac:dyDescent="0.2">
      <c r="A341" s="12">
        <v>1</v>
      </c>
      <c r="B341" s="4" t="s">
        <v>3161</v>
      </c>
      <c r="C341" s="7" t="s">
        <v>3164</v>
      </c>
      <c r="D341" s="5">
        <v>7162</v>
      </c>
      <c r="E341" s="4" t="s">
        <v>2247</v>
      </c>
      <c r="F341" s="57" t="s">
        <v>25</v>
      </c>
      <c r="G341" s="10"/>
      <c r="I341" s="58" t="s">
        <v>3175</v>
      </c>
    </row>
    <row r="342" spans="1:9" ht="69" customHeight="1" x14ac:dyDescent="0.2">
      <c r="A342" s="12">
        <v>2</v>
      </c>
      <c r="B342" s="4" t="s">
        <v>3162</v>
      </c>
      <c r="C342" s="7" t="s">
        <v>52</v>
      </c>
      <c r="D342" s="5">
        <v>5029</v>
      </c>
      <c r="E342" s="4" t="s">
        <v>2247</v>
      </c>
      <c r="F342" s="57" t="s">
        <v>284</v>
      </c>
      <c r="G342" s="10"/>
      <c r="I342" s="58" t="s">
        <v>3176</v>
      </c>
    </row>
    <row r="343" spans="1:9" ht="69" customHeight="1" x14ac:dyDescent="0.2">
      <c r="A343" s="12">
        <v>3</v>
      </c>
      <c r="B343" s="4" t="s">
        <v>3163</v>
      </c>
      <c r="C343" s="7" t="s">
        <v>3165</v>
      </c>
      <c r="D343" s="5">
        <v>1446</v>
      </c>
      <c r="E343" s="4" t="s">
        <v>2247</v>
      </c>
      <c r="F343" s="57" t="s">
        <v>69</v>
      </c>
      <c r="G343" s="10"/>
      <c r="I343" s="58" t="s">
        <v>3177</v>
      </c>
    </row>
    <row r="344" spans="1:9" ht="69" customHeight="1" x14ac:dyDescent="0.2">
      <c r="A344" s="12">
        <v>4</v>
      </c>
      <c r="B344" s="4" t="s">
        <v>3171</v>
      </c>
      <c r="C344" s="7" t="s">
        <v>3173</v>
      </c>
      <c r="D344" s="5">
        <v>18362</v>
      </c>
      <c r="E344" s="4" t="s">
        <v>2247</v>
      </c>
      <c r="F344" s="57" t="s">
        <v>18</v>
      </c>
      <c r="G344" s="10"/>
      <c r="I344" s="58" t="s">
        <v>3178</v>
      </c>
    </row>
    <row r="345" spans="1:9" ht="69" customHeight="1" x14ac:dyDescent="0.2">
      <c r="A345" s="12">
        <v>5</v>
      </c>
      <c r="B345" s="4" t="s">
        <v>3172</v>
      </c>
      <c r="C345" s="6" t="s">
        <v>3174</v>
      </c>
      <c r="D345" s="5">
        <v>19781</v>
      </c>
      <c r="E345" s="4" t="s">
        <v>2247</v>
      </c>
      <c r="F345" s="57" t="s">
        <v>17</v>
      </c>
      <c r="G345" s="10"/>
      <c r="I345" s="58" t="s">
        <v>3179</v>
      </c>
    </row>
    <row r="346" spans="1:9" ht="69" customHeight="1" x14ac:dyDescent="0.2">
      <c r="A346" s="12">
        <v>6</v>
      </c>
      <c r="B346" s="4" t="s">
        <v>3166</v>
      </c>
      <c r="C346" s="6" t="s">
        <v>1617</v>
      </c>
      <c r="D346" s="115">
        <v>1400</v>
      </c>
      <c r="E346" s="4" t="s">
        <v>2247</v>
      </c>
      <c r="F346" s="57" t="s">
        <v>270</v>
      </c>
      <c r="G346" s="10"/>
      <c r="I346" s="58" t="s">
        <v>3014</v>
      </c>
    </row>
    <row r="347" spans="1:9" ht="69" customHeight="1" x14ac:dyDescent="0.2">
      <c r="A347" s="12">
        <v>7</v>
      </c>
      <c r="B347" s="4" t="s">
        <v>3166</v>
      </c>
      <c r="C347" s="6" t="s">
        <v>1617</v>
      </c>
      <c r="D347" s="169">
        <v>2100</v>
      </c>
      <c r="E347" s="4" t="s">
        <v>2247</v>
      </c>
      <c r="F347" s="57" t="s">
        <v>275</v>
      </c>
      <c r="G347" s="10"/>
      <c r="I347" s="58" t="s">
        <v>2955</v>
      </c>
    </row>
    <row r="348" spans="1:9" ht="69" customHeight="1" x14ac:dyDescent="0.2">
      <c r="A348" s="12">
        <v>8</v>
      </c>
      <c r="B348" s="65" t="s">
        <v>3167</v>
      </c>
      <c r="C348" s="68" t="s">
        <v>1617</v>
      </c>
      <c r="D348" s="168">
        <v>6300</v>
      </c>
      <c r="E348" s="65" t="s">
        <v>2247</v>
      </c>
      <c r="F348" s="88" t="s">
        <v>8</v>
      </c>
      <c r="G348" s="10"/>
      <c r="I348" s="58" t="s">
        <v>2952</v>
      </c>
    </row>
    <row r="349" spans="1:9" ht="69" customHeight="1" x14ac:dyDescent="0.2">
      <c r="A349" s="12">
        <v>9</v>
      </c>
      <c r="B349" s="4" t="s">
        <v>3167</v>
      </c>
      <c r="C349" s="6" t="s">
        <v>1617</v>
      </c>
      <c r="D349" s="169">
        <v>2240</v>
      </c>
      <c r="E349" s="4" t="s">
        <v>2247</v>
      </c>
      <c r="F349" s="57" t="s">
        <v>270</v>
      </c>
      <c r="G349" s="10"/>
      <c r="I349" s="58" t="s">
        <v>3014</v>
      </c>
    </row>
    <row r="350" spans="1:9" ht="69" customHeight="1" x14ac:dyDescent="0.2">
      <c r="A350" s="12">
        <v>10</v>
      </c>
      <c r="B350" s="4" t="s">
        <v>3167</v>
      </c>
      <c r="C350" s="6" t="s">
        <v>1617</v>
      </c>
      <c r="D350" s="169">
        <v>3360</v>
      </c>
      <c r="E350" s="4" t="s">
        <v>2247</v>
      </c>
      <c r="F350" s="57" t="s">
        <v>275</v>
      </c>
      <c r="G350" s="10"/>
      <c r="I350" s="58" t="s">
        <v>2955</v>
      </c>
    </row>
    <row r="351" spans="1:9" ht="69" customHeight="1" x14ac:dyDescent="0.2">
      <c r="A351" s="12">
        <v>1</v>
      </c>
      <c r="B351" s="23" t="s">
        <v>3168</v>
      </c>
      <c r="C351" s="60" t="s">
        <v>3169</v>
      </c>
      <c r="D351" s="170">
        <v>2100</v>
      </c>
      <c r="E351" s="23" t="s">
        <v>1129</v>
      </c>
      <c r="F351" s="53" t="s">
        <v>6</v>
      </c>
      <c r="G351" s="23" t="s">
        <v>3022</v>
      </c>
      <c r="I351" s="16"/>
    </row>
    <row r="352" spans="1:9" ht="69" customHeight="1" x14ac:dyDescent="0.2">
      <c r="A352" s="12">
        <v>2</v>
      </c>
      <c r="B352" s="23" t="s">
        <v>3168</v>
      </c>
      <c r="C352" s="60" t="s">
        <v>3170</v>
      </c>
      <c r="D352" s="170">
        <v>8300</v>
      </c>
      <c r="E352" s="23" t="s">
        <v>1129</v>
      </c>
      <c r="F352" s="53" t="s">
        <v>33</v>
      </c>
      <c r="G352" s="23" t="s">
        <v>3022</v>
      </c>
      <c r="I352" s="16"/>
    </row>
    <row r="353" spans="1:9" ht="69" customHeight="1" x14ac:dyDescent="0.2">
      <c r="A353" s="12">
        <v>3</v>
      </c>
      <c r="B353" s="120" t="s">
        <v>3185</v>
      </c>
      <c r="C353" s="60" t="s">
        <v>3186</v>
      </c>
      <c r="D353" s="170">
        <v>4000</v>
      </c>
      <c r="E353" s="23" t="s">
        <v>3135</v>
      </c>
      <c r="F353" s="53" t="s">
        <v>32</v>
      </c>
      <c r="G353" s="120" t="s">
        <v>3184</v>
      </c>
      <c r="I353" s="16"/>
    </row>
    <row r="354" spans="1:9" ht="69" customHeight="1" x14ac:dyDescent="0.2">
      <c r="A354" s="12">
        <v>4</v>
      </c>
      <c r="B354" s="120" t="s">
        <v>3185</v>
      </c>
      <c r="C354" s="60" t="s">
        <v>3187</v>
      </c>
      <c r="D354" s="170">
        <v>4000</v>
      </c>
      <c r="E354" s="23" t="s">
        <v>3135</v>
      </c>
      <c r="F354" s="53" t="s">
        <v>275</v>
      </c>
      <c r="G354" s="120" t="s">
        <v>3184</v>
      </c>
      <c r="I354" s="16"/>
    </row>
    <row r="355" spans="1:9" ht="69" customHeight="1" x14ac:dyDescent="0.2">
      <c r="A355" s="12">
        <v>5</v>
      </c>
      <c r="B355" s="120" t="s">
        <v>3185</v>
      </c>
      <c r="C355" s="60" t="s">
        <v>3188</v>
      </c>
      <c r="D355" s="170">
        <v>2000</v>
      </c>
      <c r="E355" s="23" t="s">
        <v>3135</v>
      </c>
      <c r="F355" s="53" t="s">
        <v>268</v>
      </c>
      <c r="G355" s="120" t="s">
        <v>3184</v>
      </c>
      <c r="I355" s="16"/>
    </row>
    <row r="356" spans="1:9" ht="69" customHeight="1" x14ac:dyDescent="0.2">
      <c r="A356" s="12">
        <v>6</v>
      </c>
      <c r="B356" s="120" t="s">
        <v>3185</v>
      </c>
      <c r="C356" s="60" t="s">
        <v>3189</v>
      </c>
      <c r="D356" s="170">
        <v>2000</v>
      </c>
      <c r="E356" s="23" t="s">
        <v>3135</v>
      </c>
      <c r="F356" s="53" t="s">
        <v>33</v>
      </c>
      <c r="G356" s="120" t="s">
        <v>3184</v>
      </c>
      <c r="I356" s="16"/>
    </row>
    <row r="357" spans="1:9" ht="69" customHeight="1" x14ac:dyDescent="0.2">
      <c r="A357" s="12">
        <v>7</v>
      </c>
      <c r="B357" s="120" t="s">
        <v>3185</v>
      </c>
      <c r="C357" s="60" t="s">
        <v>3190</v>
      </c>
      <c r="D357" s="170">
        <v>2000</v>
      </c>
      <c r="E357" s="23" t="s">
        <v>3135</v>
      </c>
      <c r="F357" s="53" t="s">
        <v>47</v>
      </c>
      <c r="G357" s="120" t="s">
        <v>3184</v>
      </c>
      <c r="I357" s="16"/>
    </row>
    <row r="358" spans="1:9" ht="69" customHeight="1" x14ac:dyDescent="0.2">
      <c r="A358" s="12">
        <v>8</v>
      </c>
      <c r="B358" s="120" t="s">
        <v>3185</v>
      </c>
      <c r="C358" s="60" t="s">
        <v>3191</v>
      </c>
      <c r="D358" s="170">
        <v>2000</v>
      </c>
      <c r="E358" s="23" t="s">
        <v>3135</v>
      </c>
      <c r="F358" s="53" t="s">
        <v>270</v>
      </c>
      <c r="G358" s="120" t="s">
        <v>3184</v>
      </c>
      <c r="I358" s="16"/>
    </row>
    <row r="359" spans="1:9" ht="69" customHeight="1" x14ac:dyDescent="0.2">
      <c r="A359" s="12">
        <v>9</v>
      </c>
      <c r="B359" s="120" t="s">
        <v>3185</v>
      </c>
      <c r="C359" s="60" t="s">
        <v>3192</v>
      </c>
      <c r="D359" s="170">
        <v>2000</v>
      </c>
      <c r="E359" s="23" t="s">
        <v>3135</v>
      </c>
      <c r="F359" s="53" t="s">
        <v>85</v>
      </c>
      <c r="G359" s="120" t="s">
        <v>3184</v>
      </c>
      <c r="I359" s="16"/>
    </row>
    <row r="360" spans="1:9" ht="69" customHeight="1" x14ac:dyDescent="0.2">
      <c r="A360" s="12">
        <v>1</v>
      </c>
      <c r="B360" s="4" t="s">
        <v>3194</v>
      </c>
      <c r="C360" s="7" t="s">
        <v>3246</v>
      </c>
      <c r="D360" s="5">
        <v>18966</v>
      </c>
      <c r="E360" s="10" t="s">
        <v>2247</v>
      </c>
      <c r="F360" s="128" t="s">
        <v>85</v>
      </c>
      <c r="G360" s="10"/>
      <c r="I360" s="58" t="s">
        <v>3247</v>
      </c>
    </row>
    <row r="361" spans="1:9" ht="69" customHeight="1" x14ac:dyDescent="0.2">
      <c r="A361" s="12">
        <v>2</v>
      </c>
      <c r="B361" s="4" t="s">
        <v>3195</v>
      </c>
      <c r="C361" s="7" t="s">
        <v>3199</v>
      </c>
      <c r="D361" s="5">
        <v>7161</v>
      </c>
      <c r="E361" s="10" t="s">
        <v>2247</v>
      </c>
      <c r="F361" s="130" t="s">
        <v>10</v>
      </c>
      <c r="G361" s="10"/>
      <c r="I361" s="58" t="s">
        <v>3237</v>
      </c>
    </row>
    <row r="362" spans="1:9" ht="69" customHeight="1" x14ac:dyDescent="0.2">
      <c r="A362" s="12">
        <v>3</v>
      </c>
      <c r="B362" s="4" t="s">
        <v>3196</v>
      </c>
      <c r="C362" s="7" t="s">
        <v>3200</v>
      </c>
      <c r="D362" s="5">
        <v>12329</v>
      </c>
      <c r="E362" s="10" t="s">
        <v>2247</v>
      </c>
      <c r="F362" s="57" t="s">
        <v>20</v>
      </c>
      <c r="G362" s="10"/>
      <c r="I362" s="58" t="s">
        <v>3238</v>
      </c>
    </row>
    <row r="363" spans="1:9" ht="69" customHeight="1" x14ac:dyDescent="0.2">
      <c r="A363" s="12">
        <v>4</v>
      </c>
      <c r="B363" s="4" t="s">
        <v>3197</v>
      </c>
      <c r="C363" s="7" t="s">
        <v>2269</v>
      </c>
      <c r="D363" s="5">
        <v>4734</v>
      </c>
      <c r="E363" s="10" t="s">
        <v>2247</v>
      </c>
      <c r="F363" s="128" t="s">
        <v>33</v>
      </c>
      <c r="G363" s="10"/>
      <c r="I363" s="58" t="s">
        <v>3239</v>
      </c>
    </row>
    <row r="364" spans="1:9" ht="69" customHeight="1" x14ac:dyDescent="0.2">
      <c r="A364" s="12">
        <v>5</v>
      </c>
      <c r="B364" s="4" t="s">
        <v>3197</v>
      </c>
      <c r="C364" s="7" t="s">
        <v>3201</v>
      </c>
      <c r="D364" s="5">
        <v>1299</v>
      </c>
      <c r="E364" s="10" t="s">
        <v>2247</v>
      </c>
      <c r="F364" s="128" t="s">
        <v>33</v>
      </c>
      <c r="G364" s="10"/>
      <c r="I364" s="62" t="s">
        <v>3240</v>
      </c>
    </row>
    <row r="365" spans="1:9" ht="69" customHeight="1" x14ac:dyDescent="0.2">
      <c r="A365" s="12">
        <v>6</v>
      </c>
      <c r="B365" s="4" t="s">
        <v>3198</v>
      </c>
      <c r="C365" s="7" t="s">
        <v>3202</v>
      </c>
      <c r="D365" s="5">
        <v>2002</v>
      </c>
      <c r="E365" s="10" t="s">
        <v>2247</v>
      </c>
      <c r="F365" s="130" t="s">
        <v>6</v>
      </c>
      <c r="G365" s="10"/>
      <c r="I365" s="58" t="s">
        <v>3241</v>
      </c>
    </row>
    <row r="366" spans="1:9" ht="69" customHeight="1" x14ac:dyDescent="0.2">
      <c r="A366" s="12">
        <v>7</v>
      </c>
      <c r="B366" s="4" t="s">
        <v>3203</v>
      </c>
      <c r="C366" s="6" t="s">
        <v>3215</v>
      </c>
      <c r="D366" s="115">
        <v>25875</v>
      </c>
      <c r="E366" s="10" t="s">
        <v>2247</v>
      </c>
      <c r="F366" s="128" t="s">
        <v>42</v>
      </c>
      <c r="G366" s="10"/>
      <c r="I366" s="58" t="s">
        <v>3242</v>
      </c>
    </row>
    <row r="367" spans="1:9" ht="69" customHeight="1" x14ac:dyDescent="0.2">
      <c r="A367" s="12">
        <v>8</v>
      </c>
      <c r="B367" s="4" t="s">
        <v>3230</v>
      </c>
      <c r="C367" s="6" t="s">
        <v>3133</v>
      </c>
      <c r="D367" s="115">
        <v>11380</v>
      </c>
      <c r="E367" s="10" t="s">
        <v>2247</v>
      </c>
      <c r="F367" s="130" t="s">
        <v>22</v>
      </c>
      <c r="G367" s="10"/>
      <c r="I367" s="58" t="s">
        <v>3243</v>
      </c>
    </row>
    <row r="368" spans="1:9" ht="69" customHeight="1" x14ac:dyDescent="0.2">
      <c r="A368" s="12">
        <v>9</v>
      </c>
      <c r="B368" s="4" t="s">
        <v>3218</v>
      </c>
      <c r="C368" s="6" t="s">
        <v>3219</v>
      </c>
      <c r="D368" s="115">
        <v>19293</v>
      </c>
      <c r="E368" s="10" t="s">
        <v>2247</v>
      </c>
      <c r="F368" s="57" t="s">
        <v>44</v>
      </c>
      <c r="G368" s="10"/>
      <c r="I368" s="62" t="s">
        <v>3244</v>
      </c>
    </row>
    <row r="369" spans="1:11" ht="69" customHeight="1" x14ac:dyDescent="0.2">
      <c r="A369" s="12">
        <v>10</v>
      </c>
      <c r="B369" s="4" t="s">
        <v>3218</v>
      </c>
      <c r="C369" s="6" t="s">
        <v>3220</v>
      </c>
      <c r="D369" s="115">
        <v>2161</v>
      </c>
      <c r="E369" s="10" t="s">
        <v>2247</v>
      </c>
      <c r="F369" s="128" t="s">
        <v>57</v>
      </c>
      <c r="G369" s="10"/>
      <c r="I369" s="58" t="s">
        <v>3245</v>
      </c>
    </row>
    <row r="370" spans="1:11" ht="69" customHeight="1" x14ac:dyDescent="0.2">
      <c r="A370" s="12">
        <v>1</v>
      </c>
      <c r="B370" s="120" t="s">
        <v>3229</v>
      </c>
      <c r="C370" s="60" t="s">
        <v>3222</v>
      </c>
      <c r="D370" s="170">
        <v>4000</v>
      </c>
      <c r="E370" s="23" t="s">
        <v>3135</v>
      </c>
      <c r="F370" s="128" t="s">
        <v>57</v>
      </c>
      <c r="G370" s="120" t="s">
        <v>3221</v>
      </c>
      <c r="I370" s="16"/>
    </row>
    <row r="371" spans="1:11" ht="69" customHeight="1" x14ac:dyDescent="0.2">
      <c r="A371" s="12">
        <v>2</v>
      </c>
      <c r="B371" s="120" t="s">
        <v>3229</v>
      </c>
      <c r="C371" s="60" t="s">
        <v>3223</v>
      </c>
      <c r="D371" s="170">
        <v>2000</v>
      </c>
      <c r="E371" s="23" t="s">
        <v>3135</v>
      </c>
      <c r="F371" s="140" t="s">
        <v>83</v>
      </c>
      <c r="G371" s="120" t="s">
        <v>3221</v>
      </c>
      <c r="I371" s="16"/>
      <c r="K371" s="1" t="s">
        <v>316</v>
      </c>
    </row>
    <row r="372" spans="1:11" ht="69" customHeight="1" x14ac:dyDescent="0.2">
      <c r="A372" s="12">
        <v>3</v>
      </c>
      <c r="B372" s="120" t="s">
        <v>3229</v>
      </c>
      <c r="C372" s="60" t="s">
        <v>3224</v>
      </c>
      <c r="D372" s="170">
        <v>4000</v>
      </c>
      <c r="E372" s="23" t="s">
        <v>3135</v>
      </c>
      <c r="F372" s="128" t="s">
        <v>19</v>
      </c>
      <c r="G372" s="120" t="s">
        <v>3221</v>
      </c>
      <c r="I372" s="16"/>
    </row>
    <row r="373" spans="1:11" ht="69" customHeight="1" x14ac:dyDescent="0.2">
      <c r="A373" s="12">
        <v>4</v>
      </c>
      <c r="B373" s="120" t="s">
        <v>3229</v>
      </c>
      <c r="C373" s="60" t="s">
        <v>3225</v>
      </c>
      <c r="D373" s="170">
        <v>2000</v>
      </c>
      <c r="E373" s="23" t="s">
        <v>3135</v>
      </c>
      <c r="F373" s="57" t="s">
        <v>310</v>
      </c>
      <c r="G373" s="120" t="s">
        <v>3221</v>
      </c>
      <c r="I373" s="16"/>
    </row>
    <row r="374" spans="1:11" ht="69" customHeight="1" x14ac:dyDescent="0.2">
      <c r="A374" s="12">
        <v>5</v>
      </c>
      <c r="B374" s="120" t="s">
        <v>3229</v>
      </c>
      <c r="C374" s="60" t="s">
        <v>3226</v>
      </c>
      <c r="D374" s="170">
        <v>2000</v>
      </c>
      <c r="E374" s="23" t="s">
        <v>3135</v>
      </c>
      <c r="F374" s="128" t="s">
        <v>42</v>
      </c>
      <c r="G374" s="120" t="s">
        <v>3221</v>
      </c>
      <c r="I374" s="16"/>
    </row>
    <row r="375" spans="1:11" ht="69" customHeight="1" x14ac:dyDescent="0.2">
      <c r="A375" s="12">
        <v>6</v>
      </c>
      <c r="B375" s="120" t="s">
        <v>3229</v>
      </c>
      <c r="C375" s="60" t="s">
        <v>3227</v>
      </c>
      <c r="D375" s="170">
        <v>2000</v>
      </c>
      <c r="E375" s="23" t="s">
        <v>3135</v>
      </c>
      <c r="F375" s="130" t="s">
        <v>313</v>
      </c>
      <c r="G375" s="120" t="s">
        <v>3221</v>
      </c>
      <c r="I375" s="16"/>
    </row>
    <row r="376" spans="1:11" ht="69" customHeight="1" x14ac:dyDescent="0.2">
      <c r="A376" s="12">
        <v>7</v>
      </c>
      <c r="B376" s="120" t="s">
        <v>3229</v>
      </c>
      <c r="C376" s="60" t="s">
        <v>3228</v>
      </c>
      <c r="D376" s="170">
        <v>2000</v>
      </c>
      <c r="E376" s="23" t="s">
        <v>3135</v>
      </c>
      <c r="F376" s="57" t="s">
        <v>20</v>
      </c>
      <c r="G376" s="120" t="s">
        <v>3221</v>
      </c>
      <c r="I376" s="16"/>
    </row>
    <row r="377" spans="1:11" ht="69" customHeight="1" x14ac:dyDescent="0.2">
      <c r="A377" s="12">
        <v>8</v>
      </c>
      <c r="B377" s="23" t="s">
        <v>3210</v>
      </c>
      <c r="C377" s="60" t="s">
        <v>3234</v>
      </c>
      <c r="D377" s="170">
        <v>16000</v>
      </c>
      <c r="E377" s="23" t="s">
        <v>1129</v>
      </c>
      <c r="F377" s="53" t="s">
        <v>47</v>
      </c>
      <c r="G377" s="23" t="s">
        <v>3231</v>
      </c>
      <c r="I377" s="16"/>
    </row>
    <row r="378" spans="1:11" ht="69" customHeight="1" x14ac:dyDescent="0.2">
      <c r="A378" s="12">
        <v>9</v>
      </c>
      <c r="B378" s="23" t="s">
        <v>3232</v>
      </c>
      <c r="C378" s="60" t="s">
        <v>3233</v>
      </c>
      <c r="D378" s="170">
        <v>33000</v>
      </c>
      <c r="E378" s="23" t="s">
        <v>1129</v>
      </c>
      <c r="F378" s="53" t="s">
        <v>6</v>
      </c>
      <c r="G378" s="23" t="s">
        <v>3231</v>
      </c>
      <c r="I378" s="16"/>
    </row>
    <row r="379" spans="1:11" ht="69" customHeight="1" x14ac:dyDescent="0.2">
      <c r="A379" s="12">
        <v>10</v>
      </c>
      <c r="B379" s="23" t="s">
        <v>3204</v>
      </c>
      <c r="C379" s="60" t="s">
        <v>3235</v>
      </c>
      <c r="D379" s="170">
        <v>18000</v>
      </c>
      <c r="E379" s="23" t="s">
        <v>1129</v>
      </c>
      <c r="F379" s="53" t="s">
        <v>29</v>
      </c>
      <c r="G379" s="23" t="s">
        <v>3231</v>
      </c>
      <c r="I379" s="16"/>
    </row>
    <row r="380" spans="1:11" ht="69" customHeight="1" x14ac:dyDescent="0.2">
      <c r="A380" s="12">
        <v>11</v>
      </c>
      <c r="B380" s="23" t="s">
        <v>3230</v>
      </c>
      <c r="C380" s="60" t="s">
        <v>3236</v>
      </c>
      <c r="D380" s="170">
        <v>18000</v>
      </c>
      <c r="E380" s="23" t="s">
        <v>1129</v>
      </c>
      <c r="F380" s="53" t="s">
        <v>275</v>
      </c>
      <c r="G380" s="23" t="s">
        <v>3231</v>
      </c>
      <c r="I380" s="16"/>
    </row>
    <row r="381" spans="1:11" ht="69" customHeight="1" x14ac:dyDescent="0.2">
      <c r="A381" s="12">
        <v>1</v>
      </c>
      <c r="B381" s="4" t="s">
        <v>3248</v>
      </c>
      <c r="C381" s="7" t="s">
        <v>3259</v>
      </c>
      <c r="D381" s="5">
        <v>5445</v>
      </c>
      <c r="E381" s="10" t="s">
        <v>2247</v>
      </c>
      <c r="F381" s="130" t="s">
        <v>46</v>
      </c>
      <c r="G381" s="10"/>
      <c r="I381" s="58" t="s">
        <v>3303</v>
      </c>
    </row>
    <row r="382" spans="1:11" ht="69" customHeight="1" x14ac:dyDescent="0.2">
      <c r="A382" s="12">
        <v>2</v>
      </c>
      <c r="B382" s="4" t="s">
        <v>3249</v>
      </c>
      <c r="C382" s="7" t="s">
        <v>3260</v>
      </c>
      <c r="D382" s="5">
        <v>1090</v>
      </c>
      <c r="E382" s="10" t="s">
        <v>2247</v>
      </c>
      <c r="F382" s="128" t="s">
        <v>57</v>
      </c>
      <c r="G382" s="10"/>
      <c r="I382" s="58" t="s">
        <v>3304</v>
      </c>
    </row>
    <row r="383" spans="1:11" ht="69" customHeight="1" x14ac:dyDescent="0.2">
      <c r="A383" s="12">
        <v>3</v>
      </c>
      <c r="B383" s="4" t="s">
        <v>3250</v>
      </c>
      <c r="C383" s="7" t="s">
        <v>3261</v>
      </c>
      <c r="D383" s="5">
        <v>2109</v>
      </c>
      <c r="E383" s="10" t="s">
        <v>2247</v>
      </c>
      <c r="F383" s="130" t="s">
        <v>7</v>
      </c>
      <c r="G383" s="10"/>
      <c r="I383" s="58" t="s">
        <v>3305</v>
      </c>
    </row>
    <row r="384" spans="1:11" ht="69" customHeight="1" x14ac:dyDescent="0.2">
      <c r="A384" s="12">
        <v>4</v>
      </c>
      <c r="B384" s="4" t="s">
        <v>3250</v>
      </c>
      <c r="C384" s="7" t="s">
        <v>3262</v>
      </c>
      <c r="D384" s="5">
        <v>725</v>
      </c>
      <c r="E384" s="10" t="s">
        <v>2247</v>
      </c>
      <c r="F384" s="57" t="s">
        <v>14</v>
      </c>
      <c r="G384" s="10"/>
      <c r="I384" s="58" t="s">
        <v>3306</v>
      </c>
    </row>
    <row r="385" spans="1:9" ht="69" customHeight="1" x14ac:dyDescent="0.2">
      <c r="A385" s="12">
        <v>5</v>
      </c>
      <c r="B385" s="4" t="s">
        <v>3251</v>
      </c>
      <c r="C385" s="7" t="s">
        <v>3263</v>
      </c>
      <c r="D385" s="5">
        <v>7575</v>
      </c>
      <c r="E385" s="10" t="s">
        <v>2247</v>
      </c>
      <c r="F385" s="130" t="s">
        <v>7</v>
      </c>
      <c r="G385" s="10"/>
      <c r="I385" s="58" t="s">
        <v>3307</v>
      </c>
    </row>
    <row r="386" spans="1:9" ht="123.75" customHeight="1" x14ac:dyDescent="0.2">
      <c r="A386" s="12">
        <v>6</v>
      </c>
      <c r="B386" s="4" t="s">
        <v>3252</v>
      </c>
      <c r="C386" s="7" t="s">
        <v>3264</v>
      </c>
      <c r="D386" s="5">
        <v>10512</v>
      </c>
      <c r="E386" s="10" t="s">
        <v>2247</v>
      </c>
      <c r="F386" s="128" t="s">
        <v>15</v>
      </c>
      <c r="G386" s="10"/>
      <c r="I386" s="58" t="s">
        <v>3308</v>
      </c>
    </row>
    <row r="387" spans="1:9" ht="69" customHeight="1" x14ac:dyDescent="0.2">
      <c r="A387" s="12">
        <v>7</v>
      </c>
      <c r="B387" s="4" t="s">
        <v>3253</v>
      </c>
      <c r="C387" s="7" t="s">
        <v>3265</v>
      </c>
      <c r="D387" s="5">
        <v>35148</v>
      </c>
      <c r="E387" s="10" t="s">
        <v>2247</v>
      </c>
      <c r="F387" s="57" t="s">
        <v>14</v>
      </c>
      <c r="G387" s="10"/>
      <c r="I387" s="58" t="s">
        <v>3309</v>
      </c>
    </row>
    <row r="388" spans="1:9" ht="69" customHeight="1" x14ac:dyDescent="0.2">
      <c r="A388" s="12">
        <v>8</v>
      </c>
      <c r="B388" s="4" t="s">
        <v>3254</v>
      </c>
      <c r="C388" s="7" t="s">
        <v>3315</v>
      </c>
      <c r="D388" s="5">
        <v>15372</v>
      </c>
      <c r="E388" s="10" t="s">
        <v>2247</v>
      </c>
      <c r="F388" s="57" t="s">
        <v>23</v>
      </c>
      <c r="G388" s="10"/>
      <c r="I388" s="58" t="s">
        <v>3316</v>
      </c>
    </row>
    <row r="389" spans="1:9" ht="69" customHeight="1" x14ac:dyDescent="0.2">
      <c r="A389" s="12">
        <v>9</v>
      </c>
      <c r="B389" s="4" t="s">
        <v>3255</v>
      </c>
      <c r="C389" s="7" t="s">
        <v>3266</v>
      </c>
      <c r="D389" s="5">
        <v>14431</v>
      </c>
      <c r="E389" s="10" t="s">
        <v>2247</v>
      </c>
      <c r="F389" s="130" t="s">
        <v>30</v>
      </c>
      <c r="G389" s="10"/>
      <c r="I389" s="58" t="s">
        <v>3310</v>
      </c>
    </row>
    <row r="390" spans="1:9" ht="69" customHeight="1" x14ac:dyDescent="0.2">
      <c r="A390" s="12">
        <v>10</v>
      </c>
      <c r="B390" s="4" t="s">
        <v>3256</v>
      </c>
      <c r="C390" s="7" t="s">
        <v>3267</v>
      </c>
      <c r="D390" s="5">
        <v>2945</v>
      </c>
      <c r="E390" s="10" t="s">
        <v>2247</v>
      </c>
      <c r="F390" s="130" t="s">
        <v>270</v>
      </c>
      <c r="G390" s="10"/>
      <c r="I390" s="58" t="s">
        <v>3311</v>
      </c>
    </row>
    <row r="391" spans="1:9" ht="69" customHeight="1" x14ac:dyDescent="0.2">
      <c r="A391" s="12">
        <v>11</v>
      </c>
      <c r="B391" s="4" t="s">
        <v>3257</v>
      </c>
      <c r="C391" s="7" t="s">
        <v>3268</v>
      </c>
      <c r="D391" s="5">
        <v>1276</v>
      </c>
      <c r="E391" s="10" t="s">
        <v>2247</v>
      </c>
      <c r="F391" s="57" t="s">
        <v>35</v>
      </c>
      <c r="G391" s="10"/>
      <c r="I391" s="58" t="s">
        <v>3312</v>
      </c>
    </row>
    <row r="392" spans="1:9" ht="81" customHeight="1" x14ac:dyDescent="0.2">
      <c r="A392" s="12">
        <v>12</v>
      </c>
      <c r="B392" s="4" t="s">
        <v>3258</v>
      </c>
      <c r="C392" s="7" t="s">
        <v>3269</v>
      </c>
      <c r="D392" s="5">
        <v>9283</v>
      </c>
      <c r="E392" s="10" t="s">
        <v>2247</v>
      </c>
      <c r="F392" s="130" t="s">
        <v>32</v>
      </c>
      <c r="G392" s="10"/>
      <c r="I392" s="58" t="s">
        <v>3313</v>
      </c>
    </row>
    <row r="393" spans="1:9" ht="78.75" customHeight="1" x14ac:dyDescent="0.2">
      <c r="A393" s="12">
        <v>13</v>
      </c>
      <c r="B393" s="4" t="s">
        <v>3258</v>
      </c>
      <c r="C393" s="7" t="s">
        <v>3269</v>
      </c>
      <c r="D393" s="5">
        <v>9283</v>
      </c>
      <c r="E393" s="10" t="s">
        <v>2247</v>
      </c>
      <c r="F393" s="128" t="s">
        <v>42</v>
      </c>
      <c r="G393" s="10"/>
      <c r="I393" s="58" t="s">
        <v>3314</v>
      </c>
    </row>
    <row r="394" spans="1:9" ht="69" customHeight="1" x14ac:dyDescent="0.2">
      <c r="A394" s="12">
        <v>1</v>
      </c>
      <c r="B394" s="23" t="s">
        <v>3273</v>
      </c>
      <c r="C394" s="60" t="s">
        <v>3274</v>
      </c>
      <c r="D394" s="170">
        <v>28000</v>
      </c>
      <c r="E394" s="23" t="s">
        <v>1129</v>
      </c>
      <c r="F394" s="53" t="s">
        <v>19</v>
      </c>
      <c r="G394" s="23" t="s">
        <v>3231</v>
      </c>
      <c r="I394" s="40" t="str">
        <f t="shared" ref="I394:I407" si="4">C394&amp;" МЖД по адресу: г. Калуга,  "&amp;F394</f>
        <v>Герметизация межпанельных швов (вертикальный шов с 5-го по 1-й этажи и горизонтальный шов по квартире №54.) МЖД по адресу: г. Калуга,  ул. Ф. Энгельса, д. 11</v>
      </c>
    </row>
    <row r="395" spans="1:9" ht="69" customHeight="1" x14ac:dyDescent="0.2">
      <c r="A395" s="12">
        <v>2</v>
      </c>
      <c r="B395" s="120" t="s">
        <v>3282</v>
      </c>
      <c r="C395" s="60" t="s">
        <v>3275</v>
      </c>
      <c r="D395" s="170">
        <v>2000</v>
      </c>
      <c r="E395" s="23" t="s">
        <v>3135</v>
      </c>
      <c r="F395" s="53" t="s">
        <v>5</v>
      </c>
      <c r="G395" s="120" t="s">
        <v>3283</v>
      </c>
      <c r="I395" s="40" t="str">
        <f t="shared" si="4"/>
        <v>Прочистка вентиляционного канала (кухня) по стояку в квартире №66 МЖД по адресу: г. Калуга,  ул. Чижевского, д. 25</v>
      </c>
    </row>
    <row r="396" spans="1:9" ht="69" customHeight="1" x14ac:dyDescent="0.2">
      <c r="A396" s="12">
        <v>3</v>
      </c>
      <c r="B396" s="120" t="s">
        <v>3282</v>
      </c>
      <c r="C396" s="60" t="s">
        <v>3276</v>
      </c>
      <c r="D396" s="73">
        <v>4000</v>
      </c>
      <c r="E396" s="23" t="s">
        <v>3135</v>
      </c>
      <c r="F396" s="53" t="s">
        <v>14</v>
      </c>
      <c r="G396" s="120" t="s">
        <v>3283</v>
      </c>
      <c r="I396" s="40" t="str">
        <f t="shared" si="4"/>
        <v>Прочистка вентиляционного канала 2шт. (кухня, санузел) по стояку в квартире №52 МЖД по адресу: г. Калуга,  ул. М. Жукова, д. 13, к.1</v>
      </c>
    </row>
    <row r="397" spans="1:9" ht="69" customHeight="1" x14ac:dyDescent="0.2">
      <c r="A397" s="12">
        <v>4</v>
      </c>
      <c r="B397" s="120" t="s">
        <v>3282</v>
      </c>
      <c r="C397" s="60" t="s">
        <v>3277</v>
      </c>
      <c r="D397" s="170">
        <v>2000</v>
      </c>
      <c r="E397" s="23" t="s">
        <v>3135</v>
      </c>
      <c r="F397" s="53" t="s">
        <v>14</v>
      </c>
      <c r="G397" s="120" t="s">
        <v>3283</v>
      </c>
      <c r="I397" s="40" t="str">
        <f t="shared" si="4"/>
        <v>Прочистка вентиляционного канала (кухня) по стояку в квартире №19 МЖД по адресу: г. Калуга,  ул. М. Жукова, д. 13, к.1</v>
      </c>
    </row>
    <row r="398" spans="1:9" ht="69" customHeight="1" x14ac:dyDescent="0.2">
      <c r="A398" s="12">
        <v>5</v>
      </c>
      <c r="B398" s="120" t="s">
        <v>3282</v>
      </c>
      <c r="C398" s="60" t="s">
        <v>3278</v>
      </c>
      <c r="D398" s="170">
        <v>2000</v>
      </c>
      <c r="E398" s="23" t="s">
        <v>3135</v>
      </c>
      <c r="F398" s="53" t="s">
        <v>85</v>
      </c>
      <c r="G398" s="120" t="s">
        <v>3283</v>
      </c>
      <c r="I398" s="40" t="str">
        <f t="shared" si="4"/>
        <v>Прочистка вентиляционного канала (санузел) по стояку в квартире №8 МЖД по адресу: г. Калуга,  ул. М. Жукова, д. 43</v>
      </c>
    </row>
    <row r="399" spans="1:9" ht="69" customHeight="1" x14ac:dyDescent="0.2">
      <c r="A399" s="12">
        <v>6</v>
      </c>
      <c r="B399" s="120" t="s">
        <v>3282</v>
      </c>
      <c r="C399" s="60" t="s">
        <v>3279</v>
      </c>
      <c r="D399" s="170">
        <v>2000</v>
      </c>
      <c r="E399" s="23" t="s">
        <v>3135</v>
      </c>
      <c r="F399" s="53" t="s">
        <v>85</v>
      </c>
      <c r="G399" s="120" t="s">
        <v>3283</v>
      </c>
      <c r="I399" s="40" t="str">
        <f t="shared" si="4"/>
        <v>Прочистка вентиляционного канала (кухня) по стояку в квартире №13 МЖД по адресу: г. Калуга,  ул. М. Жукова, д. 43</v>
      </c>
    </row>
    <row r="400" spans="1:9" ht="69" customHeight="1" x14ac:dyDescent="0.2">
      <c r="A400" s="12">
        <v>7</v>
      </c>
      <c r="B400" s="120" t="s">
        <v>3282</v>
      </c>
      <c r="C400" s="60" t="s">
        <v>3280</v>
      </c>
      <c r="D400" s="73">
        <v>4000</v>
      </c>
      <c r="E400" s="23" t="s">
        <v>3135</v>
      </c>
      <c r="F400" s="53" t="s">
        <v>85</v>
      </c>
      <c r="G400" s="120" t="s">
        <v>3283</v>
      </c>
      <c r="I400" s="40" t="str">
        <f t="shared" si="4"/>
        <v>Прочистка вентиляционного канала 2шт. (кухня, санузел) по стояку в квартире №16 МЖД по адресу: г. Калуга,  ул. М. Жукова, д. 43</v>
      </c>
    </row>
    <row r="401" spans="1:9" ht="69" customHeight="1" x14ac:dyDescent="0.2">
      <c r="A401" s="12">
        <v>8</v>
      </c>
      <c r="B401" s="120" t="s">
        <v>3282</v>
      </c>
      <c r="C401" s="60" t="s">
        <v>3278</v>
      </c>
      <c r="D401" s="170">
        <v>2000</v>
      </c>
      <c r="E401" s="23" t="s">
        <v>3135</v>
      </c>
      <c r="F401" s="53" t="s">
        <v>42</v>
      </c>
      <c r="G401" s="120" t="s">
        <v>3283</v>
      </c>
      <c r="I401" s="40" t="str">
        <f t="shared" si="4"/>
        <v>Прочистка вентиляционного канала (санузел) по стояку в квартире №8 МЖД по адресу: г. Калуга,  ул. М. Жукова, д. 49</v>
      </c>
    </row>
    <row r="402" spans="1:9" ht="69" customHeight="1" x14ac:dyDescent="0.2">
      <c r="A402" s="12">
        <v>9</v>
      </c>
      <c r="B402" s="120" t="s">
        <v>3282</v>
      </c>
      <c r="C402" s="60" t="s">
        <v>3281</v>
      </c>
      <c r="D402" s="170">
        <v>2000</v>
      </c>
      <c r="E402" s="23" t="s">
        <v>3135</v>
      </c>
      <c r="F402" s="53" t="s">
        <v>42</v>
      </c>
      <c r="G402" s="120" t="s">
        <v>3283</v>
      </c>
      <c r="I402" s="40" t="str">
        <f t="shared" si="4"/>
        <v>Прочистка вентиляционного канала (кухня) по стояку в квартире №38 МЖД по адресу: г. Калуга,  ул. М. Жукова, д. 49</v>
      </c>
    </row>
    <row r="403" spans="1:9" ht="69" customHeight="1" x14ac:dyDescent="0.2">
      <c r="A403" s="12">
        <v>10</v>
      </c>
      <c r="B403" s="120" t="s">
        <v>3282</v>
      </c>
      <c r="C403" s="60" t="s">
        <v>3187</v>
      </c>
      <c r="D403" s="73">
        <v>4000</v>
      </c>
      <c r="E403" s="23" t="s">
        <v>3135</v>
      </c>
      <c r="F403" s="53" t="s">
        <v>28</v>
      </c>
      <c r="G403" s="120" t="s">
        <v>3283</v>
      </c>
      <c r="I403" s="40" t="str">
        <f t="shared" si="4"/>
        <v>Прочистка вентиляционного канала 2шт. (кухня, санузел) по стояку в квартире №10 МЖД по адресу: г. Калуга,  ул. Чехова, д. 17</v>
      </c>
    </row>
    <row r="404" spans="1:9" ht="69" customHeight="1" x14ac:dyDescent="0.2">
      <c r="A404" s="12">
        <v>11</v>
      </c>
      <c r="B404" s="23" t="s">
        <v>3285</v>
      </c>
      <c r="C404" s="60" t="s">
        <v>3287</v>
      </c>
      <c r="D404" s="73">
        <v>1500</v>
      </c>
      <c r="E404" s="23" t="s">
        <v>3286</v>
      </c>
      <c r="F404" s="53" t="s">
        <v>14</v>
      </c>
      <c r="G404" s="23" t="s">
        <v>3284</v>
      </c>
      <c r="I404" s="40" t="str">
        <f t="shared" si="4"/>
        <v>Ремонт входной двери (замена нижней части дверной коробки) подъезда №4 МЖД по адресу: г. Калуга,  ул. М. Жукова, д. 13, к.1</v>
      </c>
    </row>
    <row r="405" spans="1:9" ht="105" customHeight="1" x14ac:dyDescent="0.2">
      <c r="A405" s="12">
        <v>12</v>
      </c>
      <c r="B405" s="23" t="s">
        <v>3290</v>
      </c>
      <c r="C405" s="60" t="s">
        <v>3292</v>
      </c>
      <c r="D405" s="73">
        <v>26400</v>
      </c>
      <c r="E405" s="23" t="s">
        <v>710</v>
      </c>
      <c r="F405" s="53" t="s">
        <v>29</v>
      </c>
      <c r="G405" s="23" t="s">
        <v>3288</v>
      </c>
      <c r="I405" s="40" t="str">
        <f t="shared" ref="I405:I406" si="5">C405&amp;" МЖД по адресу: г. Калуга,  "&amp;F405</f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М. Жукова, д. 13</v>
      </c>
    </row>
    <row r="406" spans="1:9" ht="102.75" customHeight="1" x14ac:dyDescent="0.2">
      <c r="A406" s="12">
        <v>13</v>
      </c>
      <c r="B406" s="23" t="s">
        <v>3291</v>
      </c>
      <c r="C406" s="60" t="s">
        <v>3293</v>
      </c>
      <c r="D406" s="73">
        <v>26400</v>
      </c>
      <c r="E406" s="23" t="s">
        <v>710</v>
      </c>
      <c r="F406" s="53" t="s">
        <v>21</v>
      </c>
      <c r="G406" s="23" t="s">
        <v>3289</v>
      </c>
      <c r="I406" s="40" t="str">
        <f t="shared" si="5"/>
        <v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МЖД по адресу: г. Калуга,  ул. Пролетарская, д. 159</v>
      </c>
    </row>
    <row r="407" spans="1:9" ht="69" customHeight="1" x14ac:dyDescent="0.2">
      <c r="A407" s="12">
        <v>14</v>
      </c>
      <c r="B407" s="23" t="s">
        <v>3301</v>
      </c>
      <c r="C407" s="72" t="s">
        <v>3300</v>
      </c>
      <c r="D407" s="73">
        <v>122640</v>
      </c>
      <c r="E407" s="23" t="s">
        <v>1134</v>
      </c>
      <c r="F407" s="53" t="s">
        <v>42</v>
      </c>
      <c r="G407" s="23" t="s">
        <v>3299</v>
      </c>
      <c r="I407" s="40" t="str">
        <f t="shared" si="4"/>
        <v>Комплекс работ по замене межтамбурных перегородок с дверными полотнами и отделкой вагонкой дверных откосов входов в подъезды №№ 1, 2 МЖД по адресу: г. Калуга,  ул. М. Жукова, д. 49</v>
      </c>
    </row>
    <row r="408" spans="1:9" ht="69" customHeight="1" x14ac:dyDescent="0.2">
      <c r="A408" s="12">
        <v>1</v>
      </c>
      <c r="B408" s="4" t="s">
        <v>3318</v>
      </c>
      <c r="C408" s="7" t="s">
        <v>3328</v>
      </c>
      <c r="D408" s="5">
        <v>4985</v>
      </c>
      <c r="E408" s="10" t="s">
        <v>2247</v>
      </c>
      <c r="F408" s="130" t="s">
        <v>32</v>
      </c>
      <c r="G408" s="10"/>
      <c r="I408" s="58" t="s">
        <v>3355</v>
      </c>
    </row>
    <row r="409" spans="1:9" ht="69" customHeight="1" x14ac:dyDescent="0.2">
      <c r="A409" s="12">
        <v>2</v>
      </c>
      <c r="B409" s="4" t="s">
        <v>3319</v>
      </c>
      <c r="C409" s="7" t="s">
        <v>3327</v>
      </c>
      <c r="D409" s="5">
        <v>40892</v>
      </c>
      <c r="E409" s="10" t="s">
        <v>2247</v>
      </c>
      <c r="F409" s="130" t="s">
        <v>48</v>
      </c>
      <c r="G409" s="10"/>
      <c r="I409" s="58" t="s">
        <v>3356</v>
      </c>
    </row>
    <row r="410" spans="1:9" ht="69" customHeight="1" x14ac:dyDescent="0.2">
      <c r="A410" s="12">
        <v>3</v>
      </c>
      <c r="B410" s="4" t="s">
        <v>3320</v>
      </c>
      <c r="C410" s="7" t="s">
        <v>3329</v>
      </c>
      <c r="D410" s="5">
        <v>3430</v>
      </c>
      <c r="E410" s="10" t="s">
        <v>2247</v>
      </c>
      <c r="F410" s="130" t="s">
        <v>10</v>
      </c>
      <c r="G410" s="10"/>
      <c r="I410" s="58" t="s">
        <v>3357</v>
      </c>
    </row>
    <row r="411" spans="1:9" ht="69" customHeight="1" x14ac:dyDescent="0.2">
      <c r="A411" s="12">
        <v>4</v>
      </c>
      <c r="B411" s="4" t="s">
        <v>3321</v>
      </c>
      <c r="C411" s="7" t="s">
        <v>3364</v>
      </c>
      <c r="D411" s="5">
        <v>20212</v>
      </c>
      <c r="E411" s="10" t="s">
        <v>2247</v>
      </c>
      <c r="F411" s="130" t="s">
        <v>10</v>
      </c>
      <c r="G411" s="10"/>
      <c r="I411" s="58" t="s">
        <v>3363</v>
      </c>
    </row>
    <row r="412" spans="1:9" ht="69" customHeight="1" x14ac:dyDescent="0.2">
      <c r="A412" s="12">
        <v>5</v>
      </c>
      <c r="B412" s="4" t="s">
        <v>3322</v>
      </c>
      <c r="C412" s="7" t="s">
        <v>3330</v>
      </c>
      <c r="D412" s="5">
        <v>7249</v>
      </c>
      <c r="E412" s="10" t="s">
        <v>2247</v>
      </c>
      <c r="F412" s="130" t="s">
        <v>45</v>
      </c>
      <c r="G412" s="10"/>
      <c r="I412" s="58" t="s">
        <v>3358</v>
      </c>
    </row>
    <row r="413" spans="1:9" ht="69" customHeight="1" x14ac:dyDescent="0.2">
      <c r="A413" s="12">
        <v>6</v>
      </c>
      <c r="B413" s="4" t="s">
        <v>3323</v>
      </c>
      <c r="C413" s="7" t="s">
        <v>3331</v>
      </c>
      <c r="D413" s="5">
        <v>5509</v>
      </c>
      <c r="E413" s="10" t="s">
        <v>2247</v>
      </c>
      <c r="F413" s="130" t="s">
        <v>29</v>
      </c>
      <c r="G413" s="10"/>
      <c r="I413" s="58" t="s">
        <v>3359</v>
      </c>
    </row>
    <row r="414" spans="1:9" ht="69" customHeight="1" x14ac:dyDescent="0.2">
      <c r="A414" s="12">
        <v>7</v>
      </c>
      <c r="B414" s="4" t="s">
        <v>3324</v>
      </c>
      <c r="C414" s="7" t="s">
        <v>3334</v>
      </c>
      <c r="D414" s="5">
        <v>2239</v>
      </c>
      <c r="E414" s="10" t="s">
        <v>2247</v>
      </c>
      <c r="F414" s="130" t="s">
        <v>5</v>
      </c>
      <c r="G414" s="10"/>
      <c r="I414" s="58" t="s">
        <v>3360</v>
      </c>
    </row>
    <row r="415" spans="1:9" ht="69" customHeight="1" x14ac:dyDescent="0.2">
      <c r="A415" s="12">
        <v>8</v>
      </c>
      <c r="B415" s="4" t="s">
        <v>3325</v>
      </c>
      <c r="C415" s="7" t="s">
        <v>3333</v>
      </c>
      <c r="D415" s="5">
        <v>7130</v>
      </c>
      <c r="E415" s="10" t="s">
        <v>2247</v>
      </c>
      <c r="F415" s="128" t="s">
        <v>27</v>
      </c>
      <c r="G415" s="10"/>
      <c r="I415" s="58" t="s">
        <v>3361</v>
      </c>
    </row>
    <row r="416" spans="1:9" ht="69" customHeight="1" x14ac:dyDescent="0.2">
      <c r="A416" s="12">
        <v>9</v>
      </c>
      <c r="B416" s="4" t="s">
        <v>3326</v>
      </c>
      <c r="C416" s="7" t="s">
        <v>3335</v>
      </c>
      <c r="D416" s="5">
        <v>2603</v>
      </c>
      <c r="E416" s="10" t="s">
        <v>2247</v>
      </c>
      <c r="F416" s="57" t="s">
        <v>59</v>
      </c>
      <c r="G416" s="10"/>
      <c r="I416" s="58" t="s">
        <v>3362</v>
      </c>
    </row>
    <row r="417" spans="1:9" ht="69" customHeight="1" x14ac:dyDescent="0.2">
      <c r="A417" s="63">
        <v>1</v>
      </c>
      <c r="B417" s="23" t="s">
        <v>3337</v>
      </c>
      <c r="C417" s="72" t="s">
        <v>3338</v>
      </c>
      <c r="D417" s="73">
        <v>153568.91</v>
      </c>
      <c r="E417" s="23" t="s">
        <v>1128</v>
      </c>
      <c r="F417" s="53" t="s">
        <v>47</v>
      </c>
      <c r="G417" s="23" t="s">
        <v>3336</v>
      </c>
      <c r="I417" s="16"/>
    </row>
    <row r="418" spans="1:9" ht="69" customHeight="1" x14ac:dyDescent="0.2">
      <c r="A418" s="63">
        <v>2</v>
      </c>
      <c r="B418" s="120" t="s">
        <v>3340</v>
      </c>
      <c r="C418" s="60" t="s">
        <v>3341</v>
      </c>
      <c r="D418" s="73">
        <v>4000</v>
      </c>
      <c r="E418" s="23" t="s">
        <v>3135</v>
      </c>
      <c r="F418" s="53" t="s">
        <v>42</v>
      </c>
      <c r="G418" s="120" t="s">
        <v>3339</v>
      </c>
      <c r="I418" s="16"/>
    </row>
    <row r="419" spans="1:9" ht="69" customHeight="1" x14ac:dyDescent="0.2">
      <c r="A419" s="63">
        <v>3</v>
      </c>
      <c r="B419" s="120" t="s">
        <v>3340</v>
      </c>
      <c r="C419" s="60" t="s">
        <v>3342</v>
      </c>
      <c r="D419" s="170">
        <v>2000</v>
      </c>
      <c r="E419" s="23" t="s">
        <v>3135</v>
      </c>
      <c r="F419" s="53" t="s">
        <v>27</v>
      </c>
      <c r="G419" s="120" t="s">
        <v>3339</v>
      </c>
      <c r="I419" s="16"/>
    </row>
    <row r="420" spans="1:9" ht="69" customHeight="1" x14ac:dyDescent="0.2">
      <c r="A420" s="63">
        <v>4</v>
      </c>
      <c r="B420" s="120" t="s">
        <v>3340</v>
      </c>
      <c r="C420" s="60" t="s">
        <v>3343</v>
      </c>
      <c r="D420" s="170">
        <v>2000</v>
      </c>
      <c r="E420" s="23" t="s">
        <v>3135</v>
      </c>
      <c r="F420" s="53" t="s">
        <v>15</v>
      </c>
      <c r="G420" s="120" t="s">
        <v>3339</v>
      </c>
      <c r="I420" s="16"/>
    </row>
    <row r="421" spans="1:9" ht="69" customHeight="1" x14ac:dyDescent="0.2">
      <c r="A421" s="63">
        <v>5</v>
      </c>
      <c r="B421" s="120" t="s">
        <v>3340</v>
      </c>
      <c r="C421" s="60" t="s">
        <v>3344</v>
      </c>
      <c r="D421" s="170">
        <v>2000</v>
      </c>
      <c r="E421" s="23" t="s">
        <v>3135</v>
      </c>
      <c r="F421" s="53" t="s">
        <v>48</v>
      </c>
      <c r="G421" s="120" t="s">
        <v>3339</v>
      </c>
      <c r="I421" s="16"/>
    </row>
    <row r="422" spans="1:9" ht="69" customHeight="1" x14ac:dyDescent="0.2">
      <c r="A422" s="63">
        <v>6</v>
      </c>
      <c r="B422" s="120" t="s">
        <v>3340</v>
      </c>
      <c r="C422" s="60" t="s">
        <v>3345</v>
      </c>
      <c r="D422" s="170">
        <v>2000</v>
      </c>
      <c r="E422" s="23" t="s">
        <v>3135</v>
      </c>
      <c r="F422" s="53" t="s">
        <v>15</v>
      </c>
      <c r="G422" s="120" t="s">
        <v>3339</v>
      </c>
      <c r="I422" s="16"/>
    </row>
    <row r="423" spans="1:9" ht="69" customHeight="1" x14ac:dyDescent="0.2">
      <c r="A423" s="63">
        <v>7</v>
      </c>
      <c r="B423" s="120" t="s">
        <v>3340</v>
      </c>
      <c r="C423" s="60" t="s">
        <v>3346</v>
      </c>
      <c r="D423" s="170">
        <v>2000</v>
      </c>
      <c r="E423" s="23" t="s">
        <v>3135</v>
      </c>
      <c r="F423" s="53" t="s">
        <v>273</v>
      </c>
      <c r="G423" s="120" t="s">
        <v>3339</v>
      </c>
      <c r="I423" s="16"/>
    </row>
    <row r="424" spans="1:9" ht="69" customHeight="1" x14ac:dyDescent="0.2">
      <c r="A424" s="63">
        <v>8</v>
      </c>
      <c r="B424" s="120" t="s">
        <v>3340</v>
      </c>
      <c r="C424" s="60" t="s">
        <v>3344</v>
      </c>
      <c r="D424" s="170">
        <v>2000</v>
      </c>
      <c r="E424" s="23" t="s">
        <v>3135</v>
      </c>
      <c r="F424" s="53" t="s">
        <v>83</v>
      </c>
      <c r="G424" s="120" t="s">
        <v>3339</v>
      </c>
      <c r="I424" s="16"/>
    </row>
    <row r="425" spans="1:9" ht="69" customHeight="1" x14ac:dyDescent="0.2">
      <c r="A425" s="63">
        <v>9</v>
      </c>
      <c r="B425" s="120" t="s">
        <v>3340</v>
      </c>
      <c r="C425" s="60" t="s">
        <v>3347</v>
      </c>
      <c r="D425" s="170">
        <v>2000</v>
      </c>
      <c r="E425" s="23" t="s">
        <v>3135</v>
      </c>
      <c r="F425" s="53" t="s">
        <v>83</v>
      </c>
      <c r="G425" s="120" t="s">
        <v>3339</v>
      </c>
      <c r="I425" s="16"/>
    </row>
    <row r="426" spans="1:9" ht="69" customHeight="1" x14ac:dyDescent="0.2">
      <c r="A426" s="63">
        <v>10</v>
      </c>
      <c r="B426" s="23" t="s">
        <v>3348</v>
      </c>
      <c r="C426" s="72" t="s">
        <v>3349</v>
      </c>
      <c r="D426" s="73">
        <v>11500</v>
      </c>
      <c r="E426" s="23" t="s">
        <v>1129</v>
      </c>
      <c r="F426" s="53" t="s">
        <v>268</v>
      </c>
      <c r="G426" s="23" t="s">
        <v>3231</v>
      </c>
      <c r="I426" s="16"/>
    </row>
    <row r="427" spans="1:9" ht="69" customHeight="1" x14ac:dyDescent="0.2">
      <c r="A427" s="63">
        <v>11</v>
      </c>
      <c r="B427" s="23" t="s">
        <v>3348</v>
      </c>
      <c r="C427" s="72" t="s">
        <v>3350</v>
      </c>
      <c r="D427" s="73">
        <v>43000</v>
      </c>
      <c r="E427" s="23" t="s">
        <v>1129</v>
      </c>
      <c r="F427" s="53" t="s">
        <v>59</v>
      </c>
      <c r="G427" s="23" t="s">
        <v>3231</v>
      </c>
      <c r="I427" s="16"/>
    </row>
    <row r="428" spans="1:9" ht="75" customHeight="1" x14ac:dyDescent="0.2">
      <c r="A428" s="12">
        <v>1</v>
      </c>
      <c r="B428" s="4" t="s">
        <v>3401</v>
      </c>
      <c r="C428" s="7" t="s">
        <v>3382</v>
      </c>
      <c r="D428" s="5">
        <v>675</v>
      </c>
      <c r="E428" s="10" t="s">
        <v>2247</v>
      </c>
      <c r="F428" s="130" t="s">
        <v>270</v>
      </c>
      <c r="G428" s="10"/>
      <c r="I428" s="62" t="s">
        <v>3386</v>
      </c>
    </row>
    <row r="429" spans="1:9" ht="69" customHeight="1" x14ac:dyDescent="0.2">
      <c r="A429" s="12">
        <v>2</v>
      </c>
      <c r="B429" s="4" t="s">
        <v>3401</v>
      </c>
      <c r="C429" s="7" t="s">
        <v>3382</v>
      </c>
      <c r="D429" s="5">
        <v>1999</v>
      </c>
      <c r="E429" s="10" t="s">
        <v>2247</v>
      </c>
      <c r="F429" s="140" t="s">
        <v>83</v>
      </c>
      <c r="G429" s="10"/>
      <c r="I429" s="58" t="s">
        <v>3387</v>
      </c>
    </row>
    <row r="430" spans="1:9" ht="69" customHeight="1" x14ac:dyDescent="0.2">
      <c r="A430" s="12">
        <v>3</v>
      </c>
      <c r="B430" s="4" t="s">
        <v>3401</v>
      </c>
      <c r="C430" s="7" t="s">
        <v>3382</v>
      </c>
      <c r="D430" s="5">
        <v>645</v>
      </c>
      <c r="E430" s="10" t="s">
        <v>2247</v>
      </c>
      <c r="F430" s="128" t="s">
        <v>275</v>
      </c>
      <c r="G430" s="10"/>
      <c r="I430" s="58" t="s">
        <v>3388</v>
      </c>
    </row>
    <row r="431" spans="1:9" ht="69" customHeight="1" x14ac:dyDescent="0.2">
      <c r="A431" s="12">
        <v>4</v>
      </c>
      <c r="B431" s="4" t="s">
        <v>3401</v>
      </c>
      <c r="C431" s="7" t="s">
        <v>3382</v>
      </c>
      <c r="D431" s="5">
        <v>1050</v>
      </c>
      <c r="E431" s="10" t="s">
        <v>2247</v>
      </c>
      <c r="F431" s="130" t="s">
        <v>46</v>
      </c>
      <c r="G431" s="10"/>
      <c r="I431" s="62" t="s">
        <v>3398</v>
      </c>
    </row>
    <row r="432" spans="1:9" ht="69" customHeight="1" x14ac:dyDescent="0.2">
      <c r="A432" s="12">
        <v>5</v>
      </c>
      <c r="B432" s="4" t="s">
        <v>3401</v>
      </c>
      <c r="C432" s="7" t="s">
        <v>3382</v>
      </c>
      <c r="D432" s="5">
        <v>573</v>
      </c>
      <c r="E432" s="10" t="s">
        <v>2247</v>
      </c>
      <c r="F432" s="130" t="s">
        <v>48</v>
      </c>
      <c r="G432" s="10"/>
      <c r="I432" s="58" t="s">
        <v>3389</v>
      </c>
    </row>
    <row r="433" spans="1:12" ht="69" customHeight="1" x14ac:dyDescent="0.2">
      <c r="A433" s="12">
        <v>6</v>
      </c>
      <c r="B433" s="4" t="s">
        <v>3401</v>
      </c>
      <c r="C433" s="7" t="s">
        <v>3382</v>
      </c>
      <c r="D433" s="5">
        <v>857</v>
      </c>
      <c r="E433" s="10" t="s">
        <v>2247</v>
      </c>
      <c r="F433" s="57" t="s">
        <v>14</v>
      </c>
      <c r="G433" s="10"/>
      <c r="I433" s="58" t="s">
        <v>3390</v>
      </c>
    </row>
    <row r="434" spans="1:12" ht="69" customHeight="1" x14ac:dyDescent="0.2">
      <c r="A434" s="12">
        <v>7</v>
      </c>
      <c r="B434" s="4" t="s">
        <v>3401</v>
      </c>
      <c r="C434" s="7" t="s">
        <v>3382</v>
      </c>
      <c r="D434" s="5">
        <v>914</v>
      </c>
      <c r="E434" s="10" t="s">
        <v>2247</v>
      </c>
      <c r="F434" s="130" t="s">
        <v>22</v>
      </c>
      <c r="G434" s="10"/>
      <c r="I434" s="58" t="s">
        <v>3391</v>
      </c>
    </row>
    <row r="435" spans="1:12" ht="69" customHeight="1" x14ac:dyDescent="0.2">
      <c r="A435" s="12">
        <v>8</v>
      </c>
      <c r="B435" s="4" t="s">
        <v>3401</v>
      </c>
      <c r="C435" s="7" t="s">
        <v>3382</v>
      </c>
      <c r="D435" s="5">
        <v>1645</v>
      </c>
      <c r="E435" s="10" t="s">
        <v>2247</v>
      </c>
      <c r="F435" s="128" t="s">
        <v>11</v>
      </c>
      <c r="G435" s="10"/>
      <c r="I435" s="62" t="s">
        <v>3399</v>
      </c>
    </row>
    <row r="436" spans="1:12" ht="69" customHeight="1" x14ac:dyDescent="0.2">
      <c r="A436" s="12">
        <v>9</v>
      </c>
      <c r="B436" s="4" t="s">
        <v>3401</v>
      </c>
      <c r="C436" s="7" t="s">
        <v>3382</v>
      </c>
      <c r="D436" s="5">
        <v>1050</v>
      </c>
      <c r="E436" s="10" t="s">
        <v>2247</v>
      </c>
      <c r="F436" s="130" t="s">
        <v>18</v>
      </c>
      <c r="G436" s="10"/>
      <c r="I436" s="58" t="s">
        <v>3392</v>
      </c>
    </row>
    <row r="437" spans="1:12" ht="69" customHeight="1" x14ac:dyDescent="0.2">
      <c r="A437" s="12">
        <v>10</v>
      </c>
      <c r="B437" s="4" t="s">
        <v>3401</v>
      </c>
      <c r="C437" s="7" t="s">
        <v>3382</v>
      </c>
      <c r="D437" s="5">
        <v>1117</v>
      </c>
      <c r="E437" s="10" t="s">
        <v>2247</v>
      </c>
      <c r="F437" s="130" t="s">
        <v>21</v>
      </c>
      <c r="G437" s="10"/>
      <c r="I437" s="58" t="s">
        <v>3393</v>
      </c>
    </row>
    <row r="438" spans="1:12" ht="69" customHeight="1" x14ac:dyDescent="0.2">
      <c r="A438" s="12">
        <v>11</v>
      </c>
      <c r="B438" s="4" t="s">
        <v>3401</v>
      </c>
      <c r="C438" s="7" t="s">
        <v>3382</v>
      </c>
      <c r="D438" s="5">
        <v>573</v>
      </c>
      <c r="E438" s="10" t="s">
        <v>2247</v>
      </c>
      <c r="F438" s="128" t="s">
        <v>25</v>
      </c>
      <c r="G438" s="10"/>
      <c r="I438" s="58" t="s">
        <v>3400</v>
      </c>
    </row>
    <row r="439" spans="1:12" ht="69" customHeight="1" x14ac:dyDescent="0.2">
      <c r="A439" s="12">
        <v>12</v>
      </c>
      <c r="B439" s="4" t="s">
        <v>3401</v>
      </c>
      <c r="C439" s="7" t="s">
        <v>3382</v>
      </c>
      <c r="D439" s="5">
        <v>1083</v>
      </c>
      <c r="E439" s="10" t="s">
        <v>2247</v>
      </c>
      <c r="F439" s="128" t="s">
        <v>69</v>
      </c>
      <c r="G439" s="10"/>
      <c r="I439" s="58" t="s">
        <v>3394</v>
      </c>
    </row>
    <row r="440" spans="1:12" ht="69" customHeight="1" x14ac:dyDescent="0.2">
      <c r="A440" s="12">
        <v>13</v>
      </c>
      <c r="B440" s="4" t="s">
        <v>3401</v>
      </c>
      <c r="C440" s="7" t="s">
        <v>3382</v>
      </c>
      <c r="D440" s="5">
        <v>914</v>
      </c>
      <c r="E440" s="10" t="s">
        <v>2247</v>
      </c>
      <c r="F440" s="128" t="s">
        <v>28</v>
      </c>
      <c r="G440" s="10"/>
      <c r="I440" s="58" t="s">
        <v>3395</v>
      </c>
    </row>
    <row r="441" spans="1:12" ht="69" customHeight="1" x14ac:dyDescent="0.2">
      <c r="A441" s="12">
        <v>14</v>
      </c>
      <c r="B441" s="4" t="s">
        <v>3401</v>
      </c>
      <c r="C441" s="7" t="s">
        <v>3382</v>
      </c>
      <c r="D441" s="5">
        <v>1645</v>
      </c>
      <c r="E441" s="10" t="s">
        <v>2247</v>
      </c>
      <c r="F441" s="57" t="s">
        <v>23</v>
      </c>
      <c r="G441" s="10"/>
      <c r="I441" s="58" t="s">
        <v>3396</v>
      </c>
    </row>
    <row r="442" spans="1:12" ht="69" customHeight="1" x14ac:dyDescent="0.2">
      <c r="A442" s="12">
        <v>15</v>
      </c>
      <c r="B442" s="4" t="s">
        <v>3401</v>
      </c>
      <c r="C442" s="7" t="s">
        <v>3382</v>
      </c>
      <c r="D442" s="5">
        <v>784</v>
      </c>
      <c r="E442" s="10" t="s">
        <v>2247</v>
      </c>
      <c r="F442" s="130" t="s">
        <v>5</v>
      </c>
      <c r="G442" s="10"/>
      <c r="I442" s="58" t="s">
        <v>3397</v>
      </c>
    </row>
    <row r="443" spans="1:12" ht="69" customHeight="1" x14ac:dyDescent="0.2">
      <c r="A443" s="198">
        <v>16</v>
      </c>
      <c r="B443" s="205" t="s">
        <v>3402</v>
      </c>
      <c r="C443" s="207" t="s">
        <v>3426</v>
      </c>
      <c r="D443" s="5">
        <f>58944/2</f>
        <v>29472</v>
      </c>
      <c r="E443" s="10" t="s">
        <v>2247</v>
      </c>
      <c r="F443" s="130" t="s">
        <v>29</v>
      </c>
      <c r="G443" s="10"/>
      <c r="I443" s="209" t="s">
        <v>3506</v>
      </c>
      <c r="J443" s="210"/>
      <c r="K443" s="210"/>
      <c r="L443" s="210"/>
    </row>
    <row r="444" spans="1:12" ht="69" customHeight="1" x14ac:dyDescent="0.2">
      <c r="A444" s="199"/>
      <c r="B444" s="206"/>
      <c r="C444" s="208"/>
      <c r="D444" s="5">
        <f>58944/2</f>
        <v>29472</v>
      </c>
      <c r="E444" s="10" t="s">
        <v>2247</v>
      </c>
      <c r="F444" s="130" t="s">
        <v>48</v>
      </c>
      <c r="G444" s="10"/>
      <c r="I444" s="211"/>
      <c r="J444" s="210"/>
      <c r="K444" s="210"/>
      <c r="L444" s="210"/>
    </row>
    <row r="445" spans="1:12" ht="69" customHeight="1" x14ac:dyDescent="0.2">
      <c r="A445" s="12">
        <v>17</v>
      </c>
      <c r="B445" s="4" t="s">
        <v>3402</v>
      </c>
      <c r="C445" s="6" t="s">
        <v>3427</v>
      </c>
      <c r="D445" s="5">
        <v>56827</v>
      </c>
      <c r="E445" s="10" t="s">
        <v>2247</v>
      </c>
      <c r="F445" s="130" t="s">
        <v>21</v>
      </c>
      <c r="G445" s="10"/>
      <c r="I445" s="62" t="s">
        <v>3476</v>
      </c>
    </row>
    <row r="446" spans="1:12" ht="69" customHeight="1" x14ac:dyDescent="0.2">
      <c r="A446" s="12">
        <v>18</v>
      </c>
      <c r="B446" s="4" t="s">
        <v>3403</v>
      </c>
      <c r="C446" s="6" t="s">
        <v>3507</v>
      </c>
      <c r="D446" s="5">
        <v>37643</v>
      </c>
      <c r="E446" s="10" t="s">
        <v>2247</v>
      </c>
      <c r="F446" s="57" t="s">
        <v>59</v>
      </c>
      <c r="G446" s="10"/>
      <c r="I446" s="62" t="s">
        <v>3508</v>
      </c>
    </row>
    <row r="447" spans="1:12" ht="69" customHeight="1" x14ac:dyDescent="0.2">
      <c r="A447" s="12">
        <v>19</v>
      </c>
      <c r="B447" s="4" t="s">
        <v>3403</v>
      </c>
      <c r="C447" s="6" t="s">
        <v>3435</v>
      </c>
      <c r="D447" s="5">
        <v>11323</v>
      </c>
      <c r="E447" s="10" t="s">
        <v>2247</v>
      </c>
      <c r="F447" s="130" t="s">
        <v>7</v>
      </c>
      <c r="G447" s="10"/>
      <c r="I447" s="62" t="s">
        <v>3477</v>
      </c>
    </row>
    <row r="448" spans="1:12" ht="69" customHeight="1" x14ac:dyDescent="0.2">
      <c r="A448" s="12">
        <v>20</v>
      </c>
      <c r="B448" s="4" t="s">
        <v>3404</v>
      </c>
      <c r="C448" s="6" t="s">
        <v>3436</v>
      </c>
      <c r="D448" s="5">
        <v>17830</v>
      </c>
      <c r="E448" s="10" t="s">
        <v>2247</v>
      </c>
      <c r="F448" s="57" t="s">
        <v>47</v>
      </c>
      <c r="G448" s="10"/>
      <c r="I448" s="62" t="s">
        <v>3478</v>
      </c>
    </row>
    <row r="449" spans="1:9" ht="69" customHeight="1" x14ac:dyDescent="0.2">
      <c r="A449" s="12">
        <v>21</v>
      </c>
      <c r="B449" s="4" t="s">
        <v>3405</v>
      </c>
      <c r="C449" s="7" t="s">
        <v>3452</v>
      </c>
      <c r="D449" s="5">
        <v>6521</v>
      </c>
      <c r="E449" s="10" t="s">
        <v>2247</v>
      </c>
      <c r="F449" s="57" t="s">
        <v>44</v>
      </c>
      <c r="G449" s="10"/>
      <c r="I449" s="58" t="s">
        <v>3479</v>
      </c>
    </row>
    <row r="450" spans="1:9" ht="69" customHeight="1" x14ac:dyDescent="0.2">
      <c r="A450" s="12">
        <v>22</v>
      </c>
      <c r="B450" s="4" t="s">
        <v>3405</v>
      </c>
      <c r="C450" s="7" t="s">
        <v>1308</v>
      </c>
      <c r="D450" s="5">
        <v>1974</v>
      </c>
      <c r="E450" s="10" t="s">
        <v>2247</v>
      </c>
      <c r="F450" s="57" t="s">
        <v>44</v>
      </c>
      <c r="G450" s="10"/>
      <c r="I450" s="58" t="s">
        <v>3480</v>
      </c>
    </row>
    <row r="451" spans="1:9" ht="69" customHeight="1" x14ac:dyDescent="0.2">
      <c r="A451" s="12">
        <v>23</v>
      </c>
      <c r="B451" s="4" t="s">
        <v>3406</v>
      </c>
      <c r="C451" s="7" t="s">
        <v>3453</v>
      </c>
      <c r="D451" s="5">
        <v>5986</v>
      </c>
      <c r="E451" s="10" t="s">
        <v>2247</v>
      </c>
      <c r="F451" s="130" t="s">
        <v>70</v>
      </c>
      <c r="G451" s="10"/>
      <c r="I451" s="58" t="s">
        <v>3481</v>
      </c>
    </row>
    <row r="452" spans="1:9" ht="69" customHeight="1" x14ac:dyDescent="0.2">
      <c r="A452" s="12">
        <v>24</v>
      </c>
      <c r="B452" s="4" t="s">
        <v>3406</v>
      </c>
      <c r="C452" s="7" t="s">
        <v>3454</v>
      </c>
      <c r="D452" s="5">
        <v>55490</v>
      </c>
      <c r="E452" s="10" t="s">
        <v>2247</v>
      </c>
      <c r="F452" s="130" t="s">
        <v>284</v>
      </c>
      <c r="G452" s="10"/>
      <c r="I452" s="58" t="s">
        <v>3482</v>
      </c>
    </row>
    <row r="453" spans="1:9" ht="69" customHeight="1" x14ac:dyDescent="0.2">
      <c r="A453" s="12">
        <v>25</v>
      </c>
      <c r="B453" s="4" t="s">
        <v>3407</v>
      </c>
      <c r="C453" s="7" t="s">
        <v>3455</v>
      </c>
      <c r="D453" s="5">
        <v>4742</v>
      </c>
      <c r="E453" s="10" t="s">
        <v>2247</v>
      </c>
      <c r="F453" s="128" t="s">
        <v>27</v>
      </c>
      <c r="G453" s="10"/>
      <c r="I453" s="58" t="s">
        <v>3483</v>
      </c>
    </row>
    <row r="454" spans="1:9" ht="69" customHeight="1" x14ac:dyDescent="0.2">
      <c r="A454" s="12">
        <v>26</v>
      </c>
      <c r="B454" s="4" t="s">
        <v>3408</v>
      </c>
      <c r="C454" s="7" t="s">
        <v>3456</v>
      </c>
      <c r="D454" s="5">
        <v>7175</v>
      </c>
      <c r="E454" s="10" t="s">
        <v>2247</v>
      </c>
      <c r="F454" s="130" t="s">
        <v>8</v>
      </c>
      <c r="G454" s="10"/>
      <c r="I454" s="58" t="s">
        <v>3484</v>
      </c>
    </row>
    <row r="455" spans="1:9" ht="69" customHeight="1" x14ac:dyDescent="0.2">
      <c r="A455" s="12">
        <v>27</v>
      </c>
      <c r="B455" s="4" t="s">
        <v>3409</v>
      </c>
      <c r="C455" s="7" t="s">
        <v>3457</v>
      </c>
      <c r="D455" s="5">
        <v>17338</v>
      </c>
      <c r="E455" s="10" t="s">
        <v>2247</v>
      </c>
      <c r="F455" s="57" t="s">
        <v>47</v>
      </c>
      <c r="G455" s="10"/>
      <c r="I455" s="58" t="s">
        <v>3485</v>
      </c>
    </row>
    <row r="456" spans="1:9" ht="69" customHeight="1" x14ac:dyDescent="0.2">
      <c r="A456" s="12">
        <v>28</v>
      </c>
      <c r="B456" s="4" t="s">
        <v>3410</v>
      </c>
      <c r="C456" s="6" t="s">
        <v>3428</v>
      </c>
      <c r="D456" s="5">
        <v>3408</v>
      </c>
      <c r="E456" s="10" t="s">
        <v>2247</v>
      </c>
      <c r="F456" s="130" t="s">
        <v>30</v>
      </c>
      <c r="G456" s="10"/>
      <c r="I456" s="62" t="s">
        <v>3486</v>
      </c>
    </row>
    <row r="457" spans="1:9" ht="69" customHeight="1" x14ac:dyDescent="0.2">
      <c r="A457" s="12">
        <v>29</v>
      </c>
      <c r="B457" s="4" t="s">
        <v>3411</v>
      </c>
      <c r="C457" s="6" t="s">
        <v>3429</v>
      </c>
      <c r="D457" s="5">
        <v>5707</v>
      </c>
      <c r="E457" s="10" t="s">
        <v>2247</v>
      </c>
      <c r="F457" s="57" t="s">
        <v>20</v>
      </c>
      <c r="G457" s="10"/>
      <c r="I457" s="62" t="s">
        <v>3487</v>
      </c>
    </row>
    <row r="458" spans="1:9" ht="69" customHeight="1" x14ac:dyDescent="0.2">
      <c r="A458" s="12">
        <v>30</v>
      </c>
      <c r="B458" s="4" t="s">
        <v>3411</v>
      </c>
      <c r="C458" s="6" t="s">
        <v>3430</v>
      </c>
      <c r="D458" s="5">
        <v>5110</v>
      </c>
      <c r="E458" s="10" t="s">
        <v>2247</v>
      </c>
      <c r="F458" s="128" t="s">
        <v>27</v>
      </c>
      <c r="G458" s="10"/>
      <c r="I458" s="58" t="s">
        <v>3488</v>
      </c>
    </row>
    <row r="459" spans="1:9" ht="69" customHeight="1" x14ac:dyDescent="0.2">
      <c r="A459" s="12">
        <v>31</v>
      </c>
      <c r="B459" s="4" t="s">
        <v>3411</v>
      </c>
      <c r="C459" s="6" t="s">
        <v>3431</v>
      </c>
      <c r="D459" s="5">
        <v>5110</v>
      </c>
      <c r="E459" s="10" t="s">
        <v>2247</v>
      </c>
      <c r="F459" s="53" t="s">
        <v>292</v>
      </c>
      <c r="G459" s="10"/>
      <c r="I459" s="58" t="s">
        <v>3489</v>
      </c>
    </row>
    <row r="460" spans="1:9" ht="69" customHeight="1" x14ac:dyDescent="0.2">
      <c r="A460" s="12">
        <v>32</v>
      </c>
      <c r="B460" s="4" t="s">
        <v>3411</v>
      </c>
      <c r="C460" s="6" t="s">
        <v>3432</v>
      </c>
      <c r="D460" s="5">
        <v>19299</v>
      </c>
      <c r="E460" s="10" t="s">
        <v>2247</v>
      </c>
      <c r="F460" s="128" t="s">
        <v>85</v>
      </c>
      <c r="G460" s="10"/>
      <c r="I460" s="62" t="s">
        <v>3490</v>
      </c>
    </row>
    <row r="461" spans="1:9" ht="69" customHeight="1" x14ac:dyDescent="0.2">
      <c r="A461" s="12">
        <v>33</v>
      </c>
      <c r="B461" s="4" t="s">
        <v>3411</v>
      </c>
      <c r="C461" s="6" t="s">
        <v>3433</v>
      </c>
      <c r="D461" s="5">
        <v>5721</v>
      </c>
      <c r="E461" s="10" t="s">
        <v>2247</v>
      </c>
      <c r="F461" s="128" t="s">
        <v>33</v>
      </c>
      <c r="G461" s="10"/>
      <c r="I461" s="58" t="s">
        <v>3491</v>
      </c>
    </row>
    <row r="462" spans="1:9" ht="69" customHeight="1" x14ac:dyDescent="0.2">
      <c r="A462" s="12">
        <v>34</v>
      </c>
      <c r="B462" s="4" t="s">
        <v>3412</v>
      </c>
      <c r="C462" s="7" t="s">
        <v>3458</v>
      </c>
      <c r="D462" s="5">
        <v>7381</v>
      </c>
      <c r="E462" s="10" t="s">
        <v>2247</v>
      </c>
      <c r="F462" s="130" t="s">
        <v>5</v>
      </c>
      <c r="G462" s="10"/>
      <c r="I462" s="58" t="s">
        <v>3492</v>
      </c>
    </row>
    <row r="463" spans="1:9" ht="69" customHeight="1" x14ac:dyDescent="0.2">
      <c r="A463" s="12">
        <v>35</v>
      </c>
      <c r="B463" s="4" t="s">
        <v>3413</v>
      </c>
      <c r="C463" s="7" t="s">
        <v>3459</v>
      </c>
      <c r="D463" s="5">
        <v>1497</v>
      </c>
      <c r="E463" s="10" t="s">
        <v>2247</v>
      </c>
      <c r="F463" s="57" t="s">
        <v>20</v>
      </c>
      <c r="G463" s="10"/>
      <c r="I463" s="58" t="s">
        <v>3493</v>
      </c>
    </row>
    <row r="464" spans="1:9" ht="69" customHeight="1" x14ac:dyDescent="0.2">
      <c r="A464" s="12">
        <v>36</v>
      </c>
      <c r="B464" s="4" t="s">
        <v>3414</v>
      </c>
      <c r="C464" s="7" t="s">
        <v>2914</v>
      </c>
      <c r="D464" s="5">
        <v>5483</v>
      </c>
      <c r="E464" s="10" t="s">
        <v>2247</v>
      </c>
      <c r="F464" s="130" t="s">
        <v>7</v>
      </c>
      <c r="G464" s="10"/>
      <c r="I464" s="58" t="s">
        <v>3494</v>
      </c>
    </row>
    <row r="465" spans="1:9" ht="69" customHeight="1" x14ac:dyDescent="0.2">
      <c r="A465" s="12">
        <v>37</v>
      </c>
      <c r="B465" s="4" t="s">
        <v>3415</v>
      </c>
      <c r="C465" s="7" t="s">
        <v>3460</v>
      </c>
      <c r="D465" s="5">
        <v>973</v>
      </c>
      <c r="E465" s="10" t="s">
        <v>2247</v>
      </c>
      <c r="F465" s="130" t="s">
        <v>7</v>
      </c>
      <c r="G465" s="10"/>
      <c r="I465" s="58" t="s">
        <v>3495</v>
      </c>
    </row>
    <row r="466" spans="1:9" ht="69" customHeight="1" x14ac:dyDescent="0.2">
      <c r="A466" s="12">
        <v>38</v>
      </c>
      <c r="B466" s="4" t="s">
        <v>3416</v>
      </c>
      <c r="C466" s="7" t="s">
        <v>3468</v>
      </c>
      <c r="D466" s="5">
        <v>12649</v>
      </c>
      <c r="E466" s="10" t="s">
        <v>2247</v>
      </c>
      <c r="F466" s="130" t="s">
        <v>70</v>
      </c>
      <c r="G466" s="10"/>
      <c r="I466" s="58" t="s">
        <v>3496</v>
      </c>
    </row>
    <row r="467" spans="1:9" ht="69" customHeight="1" x14ac:dyDescent="0.2">
      <c r="A467" s="12">
        <v>39</v>
      </c>
      <c r="B467" s="4" t="s">
        <v>3417</v>
      </c>
      <c r="C467" s="6" t="s">
        <v>3434</v>
      </c>
      <c r="D467" s="5">
        <v>24942</v>
      </c>
      <c r="E467" s="10" t="s">
        <v>2247</v>
      </c>
      <c r="F467" s="128" t="s">
        <v>26</v>
      </c>
      <c r="G467" s="10"/>
      <c r="I467" s="58" t="s">
        <v>3497</v>
      </c>
    </row>
    <row r="468" spans="1:9" ht="69" customHeight="1" x14ac:dyDescent="0.2">
      <c r="A468" s="12">
        <v>40</v>
      </c>
      <c r="B468" s="4" t="s">
        <v>3418</v>
      </c>
      <c r="C468" s="7" t="s">
        <v>3462</v>
      </c>
      <c r="D468" s="5">
        <v>6838</v>
      </c>
      <c r="E468" s="10" t="s">
        <v>2247</v>
      </c>
      <c r="F468" s="57" t="s">
        <v>16</v>
      </c>
      <c r="G468" s="10"/>
      <c r="I468" s="58" t="s">
        <v>3498</v>
      </c>
    </row>
    <row r="469" spans="1:9" ht="69" customHeight="1" x14ac:dyDescent="0.2">
      <c r="A469" s="12">
        <v>41</v>
      </c>
      <c r="B469" s="4" t="s">
        <v>3419</v>
      </c>
      <c r="C469" s="7" t="s">
        <v>3463</v>
      </c>
      <c r="D469" s="5">
        <v>4653</v>
      </c>
      <c r="E469" s="10" t="s">
        <v>2247</v>
      </c>
      <c r="F469" s="130" t="s">
        <v>30</v>
      </c>
      <c r="G469" s="10"/>
      <c r="I469" s="58" t="s">
        <v>3499</v>
      </c>
    </row>
    <row r="470" spans="1:9" ht="69" customHeight="1" x14ac:dyDescent="0.2">
      <c r="A470" s="12">
        <v>42</v>
      </c>
      <c r="B470" s="4" t="s">
        <v>3419</v>
      </c>
      <c r="C470" s="7" t="s">
        <v>3464</v>
      </c>
      <c r="D470" s="5">
        <v>5438</v>
      </c>
      <c r="E470" s="10" t="s">
        <v>2247</v>
      </c>
      <c r="F470" s="130" t="s">
        <v>8</v>
      </c>
      <c r="G470" s="10"/>
      <c r="I470" s="58" t="s">
        <v>3500</v>
      </c>
    </row>
    <row r="471" spans="1:9" ht="69" customHeight="1" x14ac:dyDescent="0.2">
      <c r="A471" s="12">
        <v>43</v>
      </c>
      <c r="B471" s="4" t="s">
        <v>3420</v>
      </c>
      <c r="C471" s="7" t="s">
        <v>3465</v>
      </c>
      <c r="D471" s="5">
        <v>3064</v>
      </c>
      <c r="E471" s="10" t="s">
        <v>2247</v>
      </c>
      <c r="F471" s="140" t="s">
        <v>83</v>
      </c>
      <c r="G471" s="10"/>
      <c r="I471" s="58" t="s">
        <v>3501</v>
      </c>
    </row>
    <row r="472" spans="1:9" ht="69" customHeight="1" x14ac:dyDescent="0.2">
      <c r="A472" s="12">
        <v>44</v>
      </c>
      <c r="B472" s="4" t="s">
        <v>3421</v>
      </c>
      <c r="C472" s="7" t="s">
        <v>2363</v>
      </c>
      <c r="D472" s="5">
        <v>4024</v>
      </c>
      <c r="E472" s="10" t="s">
        <v>2247</v>
      </c>
      <c r="F472" s="57" t="s">
        <v>23</v>
      </c>
      <c r="G472" s="10"/>
      <c r="I472" s="58" t="s">
        <v>3502</v>
      </c>
    </row>
    <row r="473" spans="1:9" ht="69" customHeight="1" x14ac:dyDescent="0.2">
      <c r="A473" s="12">
        <v>45</v>
      </c>
      <c r="B473" s="4" t="s">
        <v>3422</v>
      </c>
      <c r="C473" s="7" t="s">
        <v>3466</v>
      </c>
      <c r="D473" s="5">
        <v>5928</v>
      </c>
      <c r="E473" s="10" t="s">
        <v>2247</v>
      </c>
      <c r="F473" s="57" t="s">
        <v>23</v>
      </c>
      <c r="G473" s="10"/>
      <c r="I473" s="58" t="s">
        <v>3503</v>
      </c>
    </row>
    <row r="474" spans="1:9" ht="69" customHeight="1" x14ac:dyDescent="0.2">
      <c r="A474" s="12">
        <v>46</v>
      </c>
      <c r="B474" s="4" t="s">
        <v>3423</v>
      </c>
      <c r="C474" s="7" t="s">
        <v>2552</v>
      </c>
      <c r="D474" s="5">
        <v>7985</v>
      </c>
      <c r="E474" s="10" t="s">
        <v>2247</v>
      </c>
      <c r="F474" s="57" t="s">
        <v>14</v>
      </c>
      <c r="G474" s="10"/>
      <c r="I474" s="58" t="s">
        <v>3504</v>
      </c>
    </row>
    <row r="475" spans="1:9" ht="69" customHeight="1" x14ac:dyDescent="0.2">
      <c r="A475" s="12">
        <v>47</v>
      </c>
      <c r="B475" s="4" t="s">
        <v>3424</v>
      </c>
      <c r="C475" s="7" t="s">
        <v>3509</v>
      </c>
      <c r="D475" s="5">
        <v>10191</v>
      </c>
      <c r="E475" s="10" t="s">
        <v>2247</v>
      </c>
      <c r="F475" s="130" t="s">
        <v>8</v>
      </c>
      <c r="G475" s="10"/>
      <c r="I475" s="58" t="s">
        <v>3510</v>
      </c>
    </row>
    <row r="476" spans="1:9" ht="69" customHeight="1" x14ac:dyDescent="0.2">
      <c r="A476" s="12">
        <v>48</v>
      </c>
      <c r="B476" s="4" t="s">
        <v>3425</v>
      </c>
      <c r="C476" s="7" t="s">
        <v>3467</v>
      </c>
      <c r="D476" s="5">
        <v>23196</v>
      </c>
      <c r="E476" s="10" t="s">
        <v>2247</v>
      </c>
      <c r="F476" s="130" t="s">
        <v>21</v>
      </c>
      <c r="G476" s="10"/>
      <c r="I476" s="58" t="s">
        <v>3505</v>
      </c>
    </row>
    <row r="477" spans="1:9" ht="69" customHeight="1" x14ac:dyDescent="0.2">
      <c r="A477" s="63">
        <v>1</v>
      </c>
      <c r="B477" s="120" t="s">
        <v>3472</v>
      </c>
      <c r="C477" s="60" t="s">
        <v>3474</v>
      </c>
      <c r="D477" s="170">
        <v>2000</v>
      </c>
      <c r="E477" s="23" t="s">
        <v>3135</v>
      </c>
      <c r="F477" s="53" t="s">
        <v>6</v>
      </c>
      <c r="G477" s="120" t="s">
        <v>3473</v>
      </c>
      <c r="I477" s="40" t="str">
        <f t="shared" ref="I477" si="6">C477&amp;" МЖД по адресу: г. Калуга,  "&amp;F477</f>
        <v>Прочистка дымохода по стояку в квартире №20 МЖД по адресу: г. Калуга,  ул. Болотникова, д. 20</v>
      </c>
    </row>
    <row r="478" spans="1:9" ht="69" customHeight="1" x14ac:dyDescent="0.2">
      <c r="A478" s="63">
        <v>2</v>
      </c>
      <c r="B478" s="120" t="s">
        <v>3472</v>
      </c>
      <c r="C478" s="60" t="s">
        <v>3475</v>
      </c>
      <c r="D478" s="170">
        <v>2000</v>
      </c>
      <c r="E478" s="23" t="s">
        <v>3135</v>
      </c>
      <c r="F478" s="53" t="s">
        <v>19</v>
      </c>
      <c r="G478" s="120" t="s">
        <v>3473</v>
      </c>
      <c r="I478" s="16"/>
    </row>
    <row r="479" spans="1:9" ht="69" customHeight="1" x14ac:dyDescent="0.2">
      <c r="A479" s="12"/>
      <c r="B479" s="10"/>
      <c r="C479" s="11"/>
      <c r="D479" s="117"/>
      <c r="E479" s="10"/>
      <c r="F479" s="47"/>
      <c r="G479" s="10"/>
      <c r="I479" s="16"/>
    </row>
    <row r="480" spans="1:9" ht="69" customHeight="1" x14ac:dyDescent="0.2">
      <c r="A480" s="12"/>
      <c r="B480" s="10" t="s">
        <v>3214</v>
      </c>
      <c r="C480" s="6" t="s">
        <v>3216</v>
      </c>
      <c r="D480" s="115">
        <v>7489</v>
      </c>
      <c r="E480" s="4" t="s">
        <v>2247</v>
      </c>
      <c r="F480" s="128" t="s">
        <v>71</v>
      </c>
      <c r="G480" s="10"/>
      <c r="I480" s="58" t="s">
        <v>3217</v>
      </c>
    </row>
    <row r="481" spans="1:9" ht="69" customHeight="1" x14ac:dyDescent="0.2">
      <c r="A481" s="12"/>
      <c r="B481" s="23" t="s">
        <v>3210</v>
      </c>
      <c r="C481" s="60" t="s">
        <v>3211</v>
      </c>
      <c r="D481" s="170">
        <v>16000</v>
      </c>
      <c r="E481" s="23" t="s">
        <v>1129</v>
      </c>
      <c r="F481" s="53" t="s">
        <v>47</v>
      </c>
      <c r="G481" s="23" t="s">
        <v>3212</v>
      </c>
      <c r="I481" s="187" t="s">
        <v>3213</v>
      </c>
    </row>
    <row r="482" spans="1:9" ht="69" customHeight="1" x14ac:dyDescent="0.2">
      <c r="A482" s="12"/>
      <c r="B482" s="10"/>
      <c r="C482" s="11"/>
      <c r="D482" s="117"/>
      <c r="E482" s="10"/>
      <c r="F482" s="47"/>
      <c r="G482" s="10"/>
      <c r="I482" s="16"/>
    </row>
    <row r="483" spans="1:9" ht="69" customHeight="1" x14ac:dyDescent="0.2">
      <c r="A483" s="12"/>
      <c r="B483" s="10"/>
      <c r="C483" s="11"/>
      <c r="D483" s="117"/>
      <c r="E483" s="10"/>
      <c r="F483" s="47"/>
      <c r="G483" s="10"/>
      <c r="I483" s="16"/>
    </row>
    <row r="484" spans="1:9" ht="69" customHeight="1" x14ac:dyDescent="0.2">
      <c r="A484" s="12">
        <v>1</v>
      </c>
      <c r="B484" s="23" t="s">
        <v>3204</v>
      </c>
      <c r="C484" s="60" t="s">
        <v>3205</v>
      </c>
      <c r="D484" s="9"/>
      <c r="E484" s="23" t="s">
        <v>1129</v>
      </c>
      <c r="F484" s="53" t="s">
        <v>29</v>
      </c>
      <c r="G484" s="10" t="s">
        <v>3193</v>
      </c>
      <c r="I484" s="16"/>
    </row>
    <row r="485" spans="1:9" ht="69" customHeight="1" x14ac:dyDescent="0.2">
      <c r="A485" s="12"/>
      <c r="B485" s="10"/>
      <c r="C485" s="11"/>
      <c r="D485" s="9"/>
      <c r="E485" s="10"/>
      <c r="F485" s="47"/>
      <c r="G485" s="10"/>
      <c r="I485" s="16"/>
    </row>
    <row r="486" spans="1:9" ht="69" customHeight="1" x14ac:dyDescent="0.2">
      <c r="A486" s="12"/>
      <c r="B486" s="10"/>
      <c r="C486" s="11"/>
      <c r="D486" s="9"/>
      <c r="E486" s="10"/>
      <c r="F486" s="47"/>
      <c r="G486" s="10"/>
      <c r="I486" s="16"/>
    </row>
    <row r="487" spans="1:9" ht="38.25" customHeight="1" x14ac:dyDescent="0.2">
      <c r="A487" s="12"/>
      <c r="B487" s="10" t="s">
        <v>3380</v>
      </c>
      <c r="C487" s="42" t="s">
        <v>316</v>
      </c>
      <c r="D487" s="9"/>
      <c r="E487" s="10" t="s">
        <v>2247</v>
      </c>
      <c r="F487" s="47"/>
      <c r="G487" s="10" t="s">
        <v>3381</v>
      </c>
      <c r="I487" s="40" t="str">
        <f t="shared" ref="I487" si="7">C487&amp;" МЖД по адресу: г. Калуга,  "&amp;F487</f>
        <v xml:space="preserve">  МЖД по адресу: г. Калуга,  </v>
      </c>
    </row>
    <row r="488" spans="1:9" ht="12.75" customHeight="1" x14ac:dyDescent="0.2">
      <c r="A488" s="12"/>
      <c r="B488" s="12"/>
      <c r="C488" s="6" t="s">
        <v>31</v>
      </c>
      <c r="D488" s="27">
        <f>SUM(D4:D487)</f>
        <v>6370476.1399999997</v>
      </c>
      <c r="E488" s="9"/>
      <c r="F488" s="47"/>
      <c r="G488" s="9"/>
    </row>
    <row r="489" spans="1:9" x14ac:dyDescent="0.2">
      <c r="F489" s="47"/>
    </row>
    <row r="490" spans="1:9" s="160" customFormat="1" x14ac:dyDescent="0.2">
      <c r="A490" s="26"/>
      <c r="B490" s="157"/>
      <c r="C490" s="158" t="s">
        <v>2192</v>
      </c>
      <c r="D490" s="157" t="s">
        <v>2193</v>
      </c>
      <c r="E490" s="157" t="s">
        <v>1531</v>
      </c>
      <c r="F490" s="159" t="s">
        <v>2194</v>
      </c>
      <c r="G490" s="157" t="s">
        <v>31</v>
      </c>
      <c r="I490" s="161"/>
    </row>
    <row r="491" spans="1:9" s="160" customFormat="1" x14ac:dyDescent="0.2">
      <c r="A491" s="26"/>
      <c r="B491" s="157"/>
      <c r="C491" s="158">
        <v>26</v>
      </c>
      <c r="D491" s="157">
        <v>19.2</v>
      </c>
      <c r="E491" s="157">
        <v>968.6</v>
      </c>
      <c r="F491" s="159">
        <v>18</v>
      </c>
      <c r="G491" s="157">
        <f>C491*(D491+E491)+F491</f>
        <v>25700.799999999999</v>
      </c>
      <c r="I491" s="161"/>
    </row>
    <row r="493" spans="1:9" x14ac:dyDescent="0.2">
      <c r="I493" s="188" t="s">
        <v>3133</v>
      </c>
    </row>
    <row r="494" spans="1:9" x14ac:dyDescent="0.2">
      <c r="C494" s="2" t="s">
        <v>2605</v>
      </c>
      <c r="D494" s="1">
        <v>747000</v>
      </c>
      <c r="E494" s="1">
        <f>D494/100</f>
        <v>7470</v>
      </c>
    </row>
    <row r="495" spans="1:9" x14ac:dyDescent="0.2">
      <c r="C495" s="2" t="s">
        <v>2606</v>
      </c>
      <c r="D495" s="1">
        <f>17124*60</f>
        <v>1027440</v>
      </c>
      <c r="E495" s="146"/>
    </row>
    <row r="496" spans="1:9" x14ac:dyDescent="0.2">
      <c r="C496" s="2" t="s">
        <v>2604</v>
      </c>
      <c r="D496" s="1">
        <f>D495-D494</f>
        <v>280440</v>
      </c>
      <c r="E496" s="3"/>
    </row>
    <row r="497" spans="2:6" x14ac:dyDescent="0.2">
      <c r="D497" s="1">
        <f>D496/E494</f>
        <v>37.5421686746988</v>
      </c>
      <c r="E497" s="3"/>
    </row>
    <row r="498" spans="2:6" x14ac:dyDescent="0.2">
      <c r="D498" s="1">
        <f>D497/5</f>
        <v>7.5084337349397599</v>
      </c>
      <c r="E498" s="3"/>
    </row>
    <row r="499" spans="2:6" x14ac:dyDescent="0.2">
      <c r="E499" s="3"/>
    </row>
    <row r="500" spans="2:6" x14ac:dyDescent="0.2">
      <c r="C500" s="2" t="s">
        <v>2607</v>
      </c>
      <c r="D500" s="1">
        <f>E494*0.286</f>
        <v>2136.42</v>
      </c>
      <c r="E500" s="3"/>
    </row>
    <row r="501" spans="2:6" x14ac:dyDescent="0.2">
      <c r="D501" s="1">
        <f>D500*60</f>
        <v>128185.2</v>
      </c>
      <c r="E501" s="3"/>
    </row>
    <row r="502" spans="2:6" x14ac:dyDescent="0.2">
      <c r="D502" s="1">
        <f>D501/E494</f>
        <v>17.16</v>
      </c>
      <c r="E502" s="3"/>
    </row>
    <row r="503" spans="2:6" x14ac:dyDescent="0.2">
      <c r="C503" s="3"/>
    </row>
    <row r="504" spans="2:6" x14ac:dyDescent="0.2">
      <c r="C504" s="148" t="s">
        <v>9</v>
      </c>
    </row>
    <row r="505" spans="2:6" ht="25.5" x14ac:dyDescent="0.2">
      <c r="B505" s="1" t="s">
        <v>2611</v>
      </c>
      <c r="C505" s="148" t="s">
        <v>2631</v>
      </c>
    </row>
    <row r="506" spans="2:6" x14ac:dyDescent="0.2">
      <c r="B506" s="1" t="s">
        <v>2612</v>
      </c>
      <c r="C506" s="40" t="s">
        <v>2608</v>
      </c>
      <c r="D506" s="40">
        <v>14983.42</v>
      </c>
      <c r="F506" s="47"/>
    </row>
    <row r="507" spans="2:6" x14ac:dyDescent="0.2">
      <c r="C507" s="40" t="s">
        <v>2609</v>
      </c>
      <c r="D507" s="40">
        <v>25100</v>
      </c>
    </row>
    <row r="508" spans="2:6" x14ac:dyDescent="0.2">
      <c r="C508" s="40" t="s">
        <v>2610</v>
      </c>
      <c r="D508" s="40">
        <v>241925.46</v>
      </c>
    </row>
    <row r="509" spans="2:6" x14ac:dyDescent="0.2">
      <c r="C509" s="58" t="s">
        <v>2613</v>
      </c>
      <c r="D509" s="58">
        <v>14860</v>
      </c>
    </row>
    <row r="510" spans="2:6" x14ac:dyDescent="0.2">
      <c r="C510" s="58" t="s">
        <v>2614</v>
      </c>
      <c r="D510" s="58">
        <v>8718</v>
      </c>
    </row>
    <row r="511" spans="2:6" x14ac:dyDescent="0.2">
      <c r="C511" s="150" t="s">
        <v>31</v>
      </c>
      <c r="D511" s="149">
        <f>SUM(D506:D510)</f>
        <v>305586.88</v>
      </c>
    </row>
    <row r="514" spans="1:9" ht="38.25" x14ac:dyDescent="0.2">
      <c r="A514" s="12"/>
      <c r="B514" s="10" t="s">
        <v>2948</v>
      </c>
      <c r="C514" s="42" t="s">
        <v>2946</v>
      </c>
      <c r="D514" s="9">
        <v>1569981</v>
      </c>
      <c r="E514" s="10" t="s">
        <v>2247</v>
      </c>
      <c r="F514" s="130" t="s">
        <v>5</v>
      </c>
      <c r="G514" s="10"/>
      <c r="I514" s="58" t="s">
        <v>2947</v>
      </c>
    </row>
    <row r="515" spans="1:9" ht="38.25" x14ac:dyDescent="0.2">
      <c r="A515" s="12"/>
      <c r="B515" s="10" t="s">
        <v>2949</v>
      </c>
      <c r="C515" s="42" t="s">
        <v>2946</v>
      </c>
      <c r="D515" s="9">
        <v>1868440</v>
      </c>
      <c r="E515" s="10" t="s">
        <v>2247</v>
      </c>
      <c r="F515" s="130" t="s">
        <v>5</v>
      </c>
      <c r="G515" s="10"/>
      <c r="I515" s="58" t="s">
        <v>2947</v>
      </c>
    </row>
    <row r="516" spans="1:9" x14ac:dyDescent="0.2">
      <c r="C516" s="164" t="s">
        <v>1359</v>
      </c>
      <c r="D516" s="1">
        <f>D515-D514</f>
        <v>298459</v>
      </c>
    </row>
    <row r="519" spans="1:9" ht="38.25" x14ac:dyDescent="0.2">
      <c r="A519" s="12"/>
      <c r="B519" s="10" t="s">
        <v>3080</v>
      </c>
      <c r="C519" s="42" t="s">
        <v>3081</v>
      </c>
      <c r="D519" s="9"/>
      <c r="E519" s="10" t="s">
        <v>2247</v>
      </c>
      <c r="F519" s="57" t="s">
        <v>5</v>
      </c>
      <c r="G519" s="10"/>
      <c r="I519" s="58" t="s">
        <v>3082</v>
      </c>
    </row>
    <row r="522" spans="1:9" ht="63.75" x14ac:dyDescent="0.2">
      <c r="A522" s="12"/>
      <c r="B522" s="23" t="s">
        <v>3296</v>
      </c>
      <c r="C522" s="60" t="s">
        <v>3297</v>
      </c>
      <c r="D522" s="108">
        <v>3130.91</v>
      </c>
      <c r="E522" s="23" t="s">
        <v>3295</v>
      </c>
      <c r="F522" s="53" t="s">
        <v>16</v>
      </c>
      <c r="G522" s="23" t="s">
        <v>3294</v>
      </c>
      <c r="I522" s="200" t="s">
        <v>3302</v>
      </c>
    </row>
    <row r="523" spans="1:9" ht="63.75" x14ac:dyDescent="0.2">
      <c r="A523" s="12"/>
      <c r="B523" s="23" t="s">
        <v>3296</v>
      </c>
      <c r="C523" s="60" t="s">
        <v>3298</v>
      </c>
      <c r="D523" s="73">
        <v>2859.28</v>
      </c>
      <c r="E523" s="23" t="s">
        <v>3295</v>
      </c>
      <c r="F523" s="53" t="s">
        <v>11</v>
      </c>
      <c r="G523" s="23" t="s">
        <v>3294</v>
      </c>
      <c r="I523" s="201"/>
    </row>
    <row r="526" spans="1:9" x14ac:dyDescent="0.2">
      <c r="C526" s="1">
        <v>47934</v>
      </c>
    </row>
    <row r="527" spans="1:9" x14ac:dyDescent="0.2">
      <c r="B527" s="1">
        <v>66859</v>
      </c>
      <c r="C527" s="202">
        <f>SUM(B527:B530)*1.2</f>
        <v>334158</v>
      </c>
    </row>
    <row r="528" spans="1:9" x14ac:dyDescent="0.2">
      <c r="B528" s="1">
        <v>58736</v>
      </c>
      <c r="C528" s="202"/>
    </row>
    <row r="529" spans="2:6" x14ac:dyDescent="0.2">
      <c r="B529" s="1">
        <v>114802</v>
      </c>
      <c r="C529" s="202"/>
    </row>
    <row r="530" spans="2:6" x14ac:dyDescent="0.2">
      <c r="B530" s="1">
        <v>38068</v>
      </c>
      <c r="C530" s="203"/>
    </row>
    <row r="531" spans="2:6" x14ac:dyDescent="0.2">
      <c r="C531" s="1">
        <f>C526+C527</f>
        <v>382092</v>
      </c>
    </row>
    <row r="533" spans="2:6" x14ac:dyDescent="0.2">
      <c r="B533" s="1">
        <v>40</v>
      </c>
    </row>
    <row r="534" spans="2:6" x14ac:dyDescent="0.2">
      <c r="B534" s="1">
        <v>40</v>
      </c>
    </row>
    <row r="535" spans="2:6" x14ac:dyDescent="0.2">
      <c r="B535" s="1">
        <v>30</v>
      </c>
    </row>
    <row r="536" spans="2:6" x14ac:dyDescent="0.2">
      <c r="B536" s="1">
        <v>40</v>
      </c>
    </row>
    <row r="537" spans="2:6" x14ac:dyDescent="0.2">
      <c r="B537" s="1">
        <v>20</v>
      </c>
    </row>
    <row r="538" spans="2:6" x14ac:dyDescent="0.2">
      <c r="B538" s="1">
        <v>30</v>
      </c>
    </row>
    <row r="539" spans="2:6" x14ac:dyDescent="0.2">
      <c r="B539" s="1">
        <v>120</v>
      </c>
    </row>
    <row r="540" spans="2:6" x14ac:dyDescent="0.2">
      <c r="B540" s="103">
        <v>40</v>
      </c>
    </row>
    <row r="541" spans="2:6" x14ac:dyDescent="0.2">
      <c r="B541" s="1">
        <f>SUM(B533:B540)</f>
        <v>360</v>
      </c>
    </row>
    <row r="542" spans="2:6" x14ac:dyDescent="0.2">
      <c r="B542" s="1">
        <f>B541/60</f>
        <v>6</v>
      </c>
    </row>
    <row r="544" spans="2:6" x14ac:dyDescent="0.2">
      <c r="B544" s="122"/>
      <c r="C544" s="189" t="s">
        <v>3365</v>
      </c>
      <c r="D544" s="2" t="s">
        <v>3366</v>
      </c>
      <c r="E544" s="2" t="s">
        <v>3367</v>
      </c>
      <c r="F544" s="2" t="s">
        <v>3368</v>
      </c>
    </row>
    <row r="545" spans="3:9" x14ac:dyDescent="0.2">
      <c r="C545" s="2" t="s">
        <v>3369</v>
      </c>
      <c r="E545" s="1">
        <f>0.15+0.89</f>
        <v>1.04</v>
      </c>
      <c r="F545" s="1">
        <v>1.04</v>
      </c>
    </row>
    <row r="546" spans="3:9" x14ac:dyDescent="0.2">
      <c r="C546" s="2" t="s">
        <v>3370</v>
      </c>
      <c r="F546" s="1">
        <f>2*1.49</f>
        <v>2.98</v>
      </c>
    </row>
    <row r="547" spans="3:9" x14ac:dyDescent="0.2">
      <c r="C547" s="2" t="s">
        <v>3371</v>
      </c>
      <c r="F547" s="1">
        <v>1.49</v>
      </c>
    </row>
    <row r="548" spans="3:9" x14ac:dyDescent="0.2">
      <c r="C548" s="2" t="s">
        <v>3372</v>
      </c>
      <c r="D548" s="1">
        <v>0.45</v>
      </c>
      <c r="E548" s="1">
        <v>0.89</v>
      </c>
      <c r="F548" s="103">
        <f>D548+E548</f>
        <v>1.34</v>
      </c>
    </row>
    <row r="549" spans="3:9" x14ac:dyDescent="0.2">
      <c r="F549" s="1">
        <f>SUBTOTAL(9,F545:F548)</f>
        <v>6.85</v>
      </c>
      <c r="G549" s="1" t="s">
        <v>3376</v>
      </c>
    </row>
    <row r="551" spans="3:9" x14ac:dyDescent="0.2">
      <c r="C551" s="1" t="s">
        <v>3373</v>
      </c>
      <c r="D551" s="1">
        <v>0.45</v>
      </c>
      <c r="E551" s="1">
        <v>0.89</v>
      </c>
      <c r="F551" s="1">
        <f>D551+E551</f>
        <v>1.34</v>
      </c>
    </row>
    <row r="552" spans="3:9" x14ac:dyDescent="0.2">
      <c r="C552" s="1" t="s">
        <v>3374</v>
      </c>
      <c r="D552" s="1">
        <v>1.59</v>
      </c>
      <c r="E552" s="1">
        <v>2.63</v>
      </c>
      <c r="F552" s="1">
        <f>D552+E552</f>
        <v>4.22</v>
      </c>
    </row>
    <row r="553" spans="3:9" x14ac:dyDescent="0.2">
      <c r="C553" s="1" t="s">
        <v>3375</v>
      </c>
      <c r="F553" s="103">
        <v>1.49</v>
      </c>
    </row>
    <row r="554" spans="3:9" x14ac:dyDescent="0.2">
      <c r="F554" s="1">
        <f>SUBTOTAL(9,F551:F553)</f>
        <v>7.05</v>
      </c>
      <c r="G554" s="1" t="s">
        <v>3376</v>
      </c>
    </row>
    <row r="556" spans="3:9" x14ac:dyDescent="0.2">
      <c r="C556" s="1" t="s">
        <v>3377</v>
      </c>
      <c r="F556" s="1">
        <v>4.6900000000000004</v>
      </c>
      <c r="G556" s="204" t="s">
        <v>3376</v>
      </c>
      <c r="H556" s="204"/>
      <c r="I556" s="204"/>
    </row>
    <row r="557" spans="3:9" x14ac:dyDescent="0.2">
      <c r="C557" s="2" t="s">
        <v>3379</v>
      </c>
      <c r="F557" s="1">
        <v>2.63</v>
      </c>
      <c r="G557" s="204"/>
      <c r="H557" s="204"/>
      <c r="I557" s="204"/>
    </row>
    <row r="558" spans="3:9" x14ac:dyDescent="0.2">
      <c r="C558" s="1" t="s">
        <v>3378</v>
      </c>
      <c r="D558" s="1">
        <v>3.65</v>
      </c>
      <c r="E558" s="1">
        <f>5.29-2.94</f>
        <v>2.35</v>
      </c>
      <c r="F558" s="1">
        <f>D558+E558</f>
        <v>6</v>
      </c>
      <c r="G558" s="1" t="s">
        <v>3376</v>
      </c>
    </row>
  </sheetData>
  <autoFilter ref="A3:G489" xr:uid="{00000000-0009-0000-0000-000003000000}"/>
  <mergeCells count="7">
    <mergeCell ref="I522:I523"/>
    <mergeCell ref="C527:C530"/>
    <mergeCell ref="G556:I557"/>
    <mergeCell ref="A443:A444"/>
    <mergeCell ref="B443:B444"/>
    <mergeCell ref="C443:C444"/>
    <mergeCell ref="I443:L444"/>
  </mergeCells>
  <pageMargins left="0.47244094488188981" right="0.47244094488188981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D218"/>
  <sheetViews>
    <sheetView topLeftCell="A77" workbookViewId="0">
      <selection activeCell="B103" sqref="B103"/>
    </sheetView>
  </sheetViews>
  <sheetFormatPr defaultRowHeight="12.75" x14ac:dyDescent="0.2"/>
  <cols>
    <col min="1" max="1" width="5.7109375" style="46" customWidth="1"/>
    <col min="2" max="2" width="144.140625" style="46" customWidth="1"/>
    <col min="3" max="3" width="18.5703125" style="46" customWidth="1"/>
    <col min="4" max="16384" width="9.140625" style="46"/>
  </cols>
  <sheetData>
    <row r="1" spans="1:3" ht="25.5" x14ac:dyDescent="0.2">
      <c r="A1" s="43" t="s">
        <v>103</v>
      </c>
      <c r="B1" s="44" t="s">
        <v>104</v>
      </c>
      <c r="C1" s="45" t="s">
        <v>105</v>
      </c>
    </row>
    <row r="2" spans="1:3" ht="15" hidden="1" customHeight="1" x14ac:dyDescent="0.2">
      <c r="A2" s="44">
        <v>1</v>
      </c>
      <c r="B2" s="47" t="s">
        <v>76</v>
      </c>
      <c r="C2" s="50" t="s">
        <v>106</v>
      </c>
    </row>
    <row r="3" spans="1:3" ht="15" hidden="1" customHeight="1" x14ac:dyDescent="0.2">
      <c r="A3" s="44">
        <v>2</v>
      </c>
      <c r="B3" s="51" t="s">
        <v>91</v>
      </c>
      <c r="C3" s="52" t="s">
        <v>107</v>
      </c>
    </row>
    <row r="4" spans="1:3" ht="15" hidden="1" customHeight="1" x14ac:dyDescent="0.2">
      <c r="A4" s="44"/>
      <c r="B4" s="51" t="s">
        <v>1011</v>
      </c>
      <c r="C4" s="52" t="s">
        <v>107</v>
      </c>
    </row>
    <row r="5" spans="1:3" ht="15" hidden="1" customHeight="1" x14ac:dyDescent="0.2">
      <c r="A5" s="44"/>
      <c r="B5" s="51" t="s">
        <v>1012</v>
      </c>
      <c r="C5" s="52" t="s">
        <v>107</v>
      </c>
    </row>
    <row r="6" spans="1:3" ht="15" hidden="1" customHeight="1" x14ac:dyDescent="0.2">
      <c r="A6" s="44">
        <v>3</v>
      </c>
      <c r="B6" s="51" t="s">
        <v>95</v>
      </c>
      <c r="C6" s="52" t="s">
        <v>107</v>
      </c>
    </row>
    <row r="7" spans="1:3" ht="15" hidden="1" customHeight="1" x14ac:dyDescent="0.2">
      <c r="A7" s="44">
        <v>4</v>
      </c>
      <c r="B7" s="51" t="s">
        <v>88</v>
      </c>
      <c r="C7" s="52" t="s">
        <v>107</v>
      </c>
    </row>
    <row r="8" spans="1:3" ht="15" hidden="1" customHeight="1" x14ac:dyDescent="0.2">
      <c r="A8" s="44">
        <v>5</v>
      </c>
      <c r="B8" s="51" t="s">
        <v>108</v>
      </c>
      <c r="C8" s="52" t="s">
        <v>107</v>
      </c>
    </row>
    <row r="9" spans="1:3" ht="15" hidden="1" customHeight="1" x14ac:dyDescent="0.2">
      <c r="A9" s="44">
        <v>6</v>
      </c>
      <c r="B9" s="51" t="s">
        <v>109</v>
      </c>
      <c r="C9" s="52" t="s">
        <v>107</v>
      </c>
    </row>
    <row r="10" spans="1:3" ht="15" hidden="1" customHeight="1" x14ac:dyDescent="0.2">
      <c r="A10" s="44">
        <v>7</v>
      </c>
      <c r="B10" s="51" t="s">
        <v>110</v>
      </c>
      <c r="C10" s="52" t="s">
        <v>107</v>
      </c>
    </row>
    <row r="11" spans="1:3" ht="15" hidden="1" customHeight="1" x14ac:dyDescent="0.2">
      <c r="A11" s="44">
        <v>8</v>
      </c>
      <c r="B11" s="51" t="s">
        <v>62</v>
      </c>
      <c r="C11" s="52" t="s">
        <v>107</v>
      </c>
    </row>
    <row r="12" spans="1:3" ht="15" hidden="1" customHeight="1" x14ac:dyDescent="0.2">
      <c r="A12" s="44">
        <v>9</v>
      </c>
      <c r="B12" s="51" t="s">
        <v>111</v>
      </c>
      <c r="C12" s="52" t="s">
        <v>107</v>
      </c>
    </row>
    <row r="13" spans="1:3" ht="15" customHeight="1" x14ac:dyDescent="0.2">
      <c r="A13" s="44">
        <v>10</v>
      </c>
      <c r="B13" s="47" t="s">
        <v>112</v>
      </c>
      <c r="C13" s="45" t="s">
        <v>113</v>
      </c>
    </row>
    <row r="14" spans="1:3" ht="15" customHeight="1" x14ac:dyDescent="0.2">
      <c r="A14" s="44">
        <v>13</v>
      </c>
      <c r="B14" s="47" t="s">
        <v>114</v>
      </c>
      <c r="C14" s="48" t="s">
        <v>115</v>
      </c>
    </row>
    <row r="15" spans="1:3" ht="15" customHeight="1" x14ac:dyDescent="0.2">
      <c r="A15" s="44">
        <v>14</v>
      </c>
      <c r="B15" s="47" t="s">
        <v>94</v>
      </c>
      <c r="C15" s="48" t="s">
        <v>115</v>
      </c>
    </row>
    <row r="16" spans="1:3" ht="15" customHeight="1" x14ac:dyDescent="0.2">
      <c r="A16" s="44">
        <v>15</v>
      </c>
      <c r="B16" s="47" t="s">
        <v>116</v>
      </c>
      <c r="C16" s="48" t="s">
        <v>115</v>
      </c>
    </row>
    <row r="17" spans="1:3" ht="15" customHeight="1" x14ac:dyDescent="0.2">
      <c r="A17" s="44">
        <v>16</v>
      </c>
      <c r="B17" s="47" t="s">
        <v>117</v>
      </c>
      <c r="C17" s="48" t="s">
        <v>115</v>
      </c>
    </row>
    <row r="18" spans="1:3" ht="15" customHeight="1" x14ac:dyDescent="0.2">
      <c r="A18" s="44">
        <v>17</v>
      </c>
      <c r="B18" s="47" t="s">
        <v>60</v>
      </c>
      <c r="C18" s="48" t="s">
        <v>115</v>
      </c>
    </row>
    <row r="19" spans="1:3" ht="15" customHeight="1" x14ac:dyDescent="0.2">
      <c r="A19" s="44">
        <v>18</v>
      </c>
      <c r="B19" s="47" t="s">
        <v>118</v>
      </c>
      <c r="C19" s="48" t="s">
        <v>115</v>
      </c>
    </row>
    <row r="20" spans="1:3" ht="15" hidden="1" customHeight="1" x14ac:dyDescent="0.2">
      <c r="A20" s="44">
        <v>19</v>
      </c>
      <c r="B20" s="51" t="s">
        <v>119</v>
      </c>
      <c r="C20" s="52" t="s">
        <v>107</v>
      </c>
    </row>
    <row r="21" spans="1:3" ht="15" hidden="1" customHeight="1" x14ac:dyDescent="0.2">
      <c r="A21" s="44">
        <v>20</v>
      </c>
      <c r="B21" s="51" t="s">
        <v>120</v>
      </c>
      <c r="C21" s="52" t="s">
        <v>107</v>
      </c>
    </row>
    <row r="22" spans="1:3" ht="15" customHeight="1" x14ac:dyDescent="0.2">
      <c r="A22" s="44">
        <v>21</v>
      </c>
      <c r="B22" s="47" t="s">
        <v>121</v>
      </c>
      <c r="C22" s="48" t="s">
        <v>115</v>
      </c>
    </row>
    <row r="23" spans="1:3" ht="15" customHeight="1" x14ac:dyDescent="0.2">
      <c r="A23" s="44">
        <v>22</v>
      </c>
      <c r="B23" s="47" t="s">
        <v>122</v>
      </c>
      <c r="C23" s="48" t="s">
        <v>115</v>
      </c>
    </row>
    <row r="24" spans="1:3" ht="15" hidden="1" customHeight="1" x14ac:dyDescent="0.2">
      <c r="A24" s="44">
        <v>23</v>
      </c>
      <c r="B24" s="47" t="s">
        <v>123</v>
      </c>
      <c r="C24" s="45" t="s">
        <v>124</v>
      </c>
    </row>
    <row r="25" spans="1:3" ht="15" customHeight="1" x14ac:dyDescent="0.2">
      <c r="A25" s="44">
        <v>24</v>
      </c>
      <c r="B25" s="47" t="s">
        <v>125</v>
      </c>
      <c r="C25" s="48" t="s">
        <v>115</v>
      </c>
    </row>
    <row r="26" spans="1:3" ht="15" hidden="1" customHeight="1" x14ac:dyDescent="0.2">
      <c r="A26" s="44">
        <v>25</v>
      </c>
      <c r="B26" s="47" t="s">
        <v>126</v>
      </c>
      <c r="C26" s="52" t="s">
        <v>107</v>
      </c>
    </row>
    <row r="27" spans="1:3" ht="15" customHeight="1" x14ac:dyDescent="0.2">
      <c r="A27" s="44">
        <v>26</v>
      </c>
      <c r="B27" s="47" t="s">
        <v>127</v>
      </c>
      <c r="C27" s="48" t="s">
        <v>115</v>
      </c>
    </row>
    <row r="28" spans="1:3" ht="15" customHeight="1" x14ac:dyDescent="0.2">
      <c r="A28" s="44">
        <v>27</v>
      </c>
      <c r="B28" s="47" t="s">
        <v>128</v>
      </c>
      <c r="C28" s="48" t="s">
        <v>115</v>
      </c>
    </row>
    <row r="29" spans="1:3" ht="15" customHeight="1" x14ac:dyDescent="0.2">
      <c r="A29" s="44">
        <v>28</v>
      </c>
      <c r="B29" s="47" t="s">
        <v>129</v>
      </c>
      <c r="C29" s="48" t="s">
        <v>115</v>
      </c>
    </row>
    <row r="30" spans="1:3" ht="15" customHeight="1" x14ac:dyDescent="0.2">
      <c r="A30" s="44">
        <v>29</v>
      </c>
      <c r="B30" s="47" t="s">
        <v>130</v>
      </c>
      <c r="C30" s="48" t="s">
        <v>115</v>
      </c>
    </row>
    <row r="31" spans="1:3" ht="15" customHeight="1" x14ac:dyDescent="0.2">
      <c r="A31" s="44">
        <v>30</v>
      </c>
      <c r="B31" s="47" t="s">
        <v>131</v>
      </c>
      <c r="C31" s="48" t="s">
        <v>115</v>
      </c>
    </row>
    <row r="32" spans="1:3" ht="15" customHeight="1" x14ac:dyDescent="0.2">
      <c r="A32" s="44">
        <v>31</v>
      </c>
      <c r="B32" s="47" t="s">
        <v>132</v>
      </c>
      <c r="C32" s="48" t="s">
        <v>115</v>
      </c>
    </row>
    <row r="33" spans="1:3" ht="15" customHeight="1" x14ac:dyDescent="0.2">
      <c r="A33" s="44">
        <v>32</v>
      </c>
      <c r="B33" s="47" t="s">
        <v>87</v>
      </c>
      <c r="C33" s="48" t="s">
        <v>115</v>
      </c>
    </row>
    <row r="34" spans="1:3" ht="15" customHeight="1" x14ac:dyDescent="0.2">
      <c r="A34" s="44">
        <v>33</v>
      </c>
      <c r="B34" s="47" t="s">
        <v>89</v>
      </c>
      <c r="C34" s="48" t="s">
        <v>115</v>
      </c>
    </row>
    <row r="35" spans="1:3" ht="15" customHeight="1" x14ac:dyDescent="0.2">
      <c r="A35" s="44">
        <v>34</v>
      </c>
      <c r="B35" s="47" t="s">
        <v>64</v>
      </c>
      <c r="C35" s="48" t="s">
        <v>115</v>
      </c>
    </row>
    <row r="36" spans="1:3" ht="15" customHeight="1" x14ac:dyDescent="0.2">
      <c r="A36" s="44">
        <v>35</v>
      </c>
      <c r="B36" s="47" t="s">
        <v>65</v>
      </c>
      <c r="C36" s="48" t="s">
        <v>115</v>
      </c>
    </row>
    <row r="37" spans="1:3" ht="15" customHeight="1" x14ac:dyDescent="0.2">
      <c r="A37" s="44">
        <v>36</v>
      </c>
      <c r="B37" s="47" t="s">
        <v>133</v>
      </c>
      <c r="C37" s="48" t="s">
        <v>115</v>
      </c>
    </row>
    <row r="38" spans="1:3" ht="15" customHeight="1" x14ac:dyDescent="0.2">
      <c r="A38" s="44">
        <v>37</v>
      </c>
      <c r="B38" s="47" t="s">
        <v>51</v>
      </c>
      <c r="C38" s="48" t="s">
        <v>115</v>
      </c>
    </row>
    <row r="39" spans="1:3" ht="15" customHeight="1" x14ac:dyDescent="0.2">
      <c r="A39" s="44">
        <v>38</v>
      </c>
      <c r="B39" s="47" t="s">
        <v>75</v>
      </c>
      <c r="C39" s="48" t="s">
        <v>115</v>
      </c>
    </row>
    <row r="40" spans="1:3" ht="15" customHeight="1" x14ac:dyDescent="0.2">
      <c r="A40" s="44">
        <v>39</v>
      </c>
      <c r="B40" s="47" t="s">
        <v>134</v>
      </c>
      <c r="C40" s="48" t="s">
        <v>115</v>
      </c>
    </row>
    <row r="41" spans="1:3" ht="15" customHeight="1" x14ac:dyDescent="0.2">
      <c r="A41" s="44">
        <v>40</v>
      </c>
      <c r="B41" s="47" t="s">
        <v>135</v>
      </c>
      <c r="C41" s="48" t="s">
        <v>115</v>
      </c>
    </row>
    <row r="42" spans="1:3" ht="15" customHeight="1" x14ac:dyDescent="0.2">
      <c r="A42" s="44">
        <v>41</v>
      </c>
      <c r="B42" s="47" t="s">
        <v>136</v>
      </c>
      <c r="C42" s="48" t="s">
        <v>115</v>
      </c>
    </row>
    <row r="43" spans="1:3" ht="15" customHeight="1" x14ac:dyDescent="0.2">
      <c r="A43" s="44">
        <v>42</v>
      </c>
      <c r="B43" s="47" t="s">
        <v>137</v>
      </c>
      <c r="C43" s="48" t="s">
        <v>115</v>
      </c>
    </row>
    <row r="44" spans="1:3" ht="15" customHeight="1" x14ac:dyDescent="0.2">
      <c r="A44" s="44">
        <v>43</v>
      </c>
      <c r="B44" s="47" t="s">
        <v>138</v>
      </c>
      <c r="C44" s="48" t="s">
        <v>115</v>
      </c>
    </row>
    <row r="45" spans="1:3" ht="15" customHeight="1" x14ac:dyDescent="0.2">
      <c r="A45" s="44">
        <v>44</v>
      </c>
      <c r="B45" s="47" t="s">
        <v>139</v>
      </c>
      <c r="C45" s="48" t="s">
        <v>115</v>
      </c>
    </row>
    <row r="46" spans="1:3" ht="15" customHeight="1" x14ac:dyDescent="0.2">
      <c r="A46" s="44">
        <v>45</v>
      </c>
      <c r="B46" s="47" t="s">
        <v>140</v>
      </c>
      <c r="C46" s="48" t="s">
        <v>115</v>
      </c>
    </row>
    <row r="47" spans="1:3" ht="15" customHeight="1" x14ac:dyDescent="0.2">
      <c r="A47" s="44">
        <v>46</v>
      </c>
      <c r="B47" s="47" t="s">
        <v>141</v>
      </c>
      <c r="C47" s="48" t="s">
        <v>115</v>
      </c>
    </row>
    <row r="48" spans="1:3" ht="15" customHeight="1" x14ac:dyDescent="0.2">
      <c r="A48" s="44">
        <v>47</v>
      </c>
      <c r="B48" s="47" t="s">
        <v>142</v>
      </c>
      <c r="C48" s="48" t="s">
        <v>115</v>
      </c>
    </row>
    <row r="49" spans="1:3" ht="15" customHeight="1" x14ac:dyDescent="0.2">
      <c r="A49" s="44"/>
      <c r="B49" s="47" t="s">
        <v>337</v>
      </c>
      <c r="C49" s="48" t="s">
        <v>115</v>
      </c>
    </row>
    <row r="50" spans="1:3" ht="15" customHeight="1" x14ac:dyDescent="0.2">
      <c r="A50" s="44">
        <v>48</v>
      </c>
      <c r="B50" s="47" t="s">
        <v>143</v>
      </c>
      <c r="C50" s="48" t="s">
        <v>115</v>
      </c>
    </row>
    <row r="51" spans="1:3" ht="15" customHeight="1" x14ac:dyDescent="0.2">
      <c r="A51" s="44">
        <v>49</v>
      </c>
      <c r="B51" s="47" t="s">
        <v>144</v>
      </c>
      <c r="C51" s="48" t="s">
        <v>115</v>
      </c>
    </row>
    <row r="52" spans="1:3" ht="15" customHeight="1" x14ac:dyDescent="0.2">
      <c r="A52" s="44">
        <v>50</v>
      </c>
      <c r="B52" s="47" t="s">
        <v>145</v>
      </c>
      <c r="C52" s="48" t="s">
        <v>115</v>
      </c>
    </row>
    <row r="53" spans="1:3" ht="15" customHeight="1" x14ac:dyDescent="0.2">
      <c r="A53" s="44">
        <v>51</v>
      </c>
      <c r="B53" s="47" t="s">
        <v>146</v>
      </c>
      <c r="C53" s="48" t="s">
        <v>115</v>
      </c>
    </row>
    <row r="54" spans="1:3" ht="15" customHeight="1" x14ac:dyDescent="0.2">
      <c r="A54" s="44">
        <v>52</v>
      </c>
      <c r="B54" s="47" t="s">
        <v>147</v>
      </c>
      <c r="C54" s="48" t="s">
        <v>115</v>
      </c>
    </row>
    <row r="55" spans="1:3" ht="15" hidden="1" customHeight="1" x14ac:dyDescent="0.2">
      <c r="A55" s="44">
        <v>53</v>
      </c>
      <c r="B55" s="47" t="s">
        <v>148</v>
      </c>
      <c r="C55" s="52" t="s">
        <v>107</v>
      </c>
    </row>
    <row r="56" spans="1:3" ht="15" customHeight="1" x14ac:dyDescent="0.2">
      <c r="A56" s="44">
        <v>54</v>
      </c>
      <c r="B56" s="47" t="s">
        <v>149</v>
      </c>
      <c r="C56" s="48" t="s">
        <v>115</v>
      </c>
    </row>
    <row r="57" spans="1:3" ht="15" customHeight="1" x14ac:dyDescent="0.2">
      <c r="A57" s="44">
        <v>55</v>
      </c>
      <c r="B57" s="47" t="s">
        <v>150</v>
      </c>
      <c r="C57" s="48" t="s">
        <v>115</v>
      </c>
    </row>
    <row r="58" spans="1:3" ht="15" customHeight="1" x14ac:dyDescent="0.2">
      <c r="A58" s="44">
        <v>56</v>
      </c>
      <c r="B58" s="47" t="s">
        <v>151</v>
      </c>
      <c r="C58" s="48" t="s">
        <v>115</v>
      </c>
    </row>
    <row r="59" spans="1:3" ht="15" customHeight="1" x14ac:dyDescent="0.2">
      <c r="A59" s="44">
        <v>57</v>
      </c>
      <c r="B59" s="47" t="s">
        <v>152</v>
      </c>
      <c r="C59" s="48" t="s">
        <v>115</v>
      </c>
    </row>
    <row r="60" spans="1:3" ht="15" customHeight="1" x14ac:dyDescent="0.2">
      <c r="A60" s="44">
        <v>58</v>
      </c>
      <c r="B60" s="47" t="s">
        <v>153</v>
      </c>
      <c r="C60" s="48" t="s">
        <v>115</v>
      </c>
    </row>
    <row r="61" spans="1:3" ht="15" customHeight="1" x14ac:dyDescent="0.2">
      <c r="A61" s="44">
        <v>59</v>
      </c>
      <c r="B61" s="47" t="s">
        <v>154</v>
      </c>
      <c r="C61" s="48" t="s">
        <v>115</v>
      </c>
    </row>
    <row r="62" spans="1:3" ht="15" customHeight="1" x14ac:dyDescent="0.2">
      <c r="A62" s="44">
        <v>60</v>
      </c>
      <c r="B62" s="47" t="s">
        <v>155</v>
      </c>
      <c r="C62" s="48" t="s">
        <v>115</v>
      </c>
    </row>
    <row r="63" spans="1:3" ht="15" hidden="1" customHeight="1" x14ac:dyDescent="0.2">
      <c r="A63" s="44">
        <v>61</v>
      </c>
      <c r="B63" s="47" t="s">
        <v>156</v>
      </c>
      <c r="C63" s="52" t="s">
        <v>107</v>
      </c>
    </row>
    <row r="64" spans="1:3" ht="15" customHeight="1" x14ac:dyDescent="0.2">
      <c r="A64" s="44">
        <v>62</v>
      </c>
      <c r="B64" s="47" t="s">
        <v>157</v>
      </c>
      <c r="C64" s="48" t="s">
        <v>115</v>
      </c>
    </row>
    <row r="65" spans="1:3" ht="15" customHeight="1" x14ac:dyDescent="0.2">
      <c r="A65" s="44">
        <v>63</v>
      </c>
      <c r="B65" s="47" t="s">
        <v>158</v>
      </c>
      <c r="C65" s="48" t="s">
        <v>115</v>
      </c>
    </row>
    <row r="66" spans="1:3" ht="15" customHeight="1" x14ac:dyDescent="0.2">
      <c r="A66" s="44">
        <v>64</v>
      </c>
      <c r="B66" s="47" t="s">
        <v>159</v>
      </c>
      <c r="C66" s="48" t="s">
        <v>115</v>
      </c>
    </row>
    <row r="67" spans="1:3" ht="15" customHeight="1" x14ac:dyDescent="0.2">
      <c r="A67" s="44">
        <v>65</v>
      </c>
      <c r="B67" s="47" t="s">
        <v>160</v>
      </c>
      <c r="C67" s="48" t="s">
        <v>115</v>
      </c>
    </row>
    <row r="68" spans="1:3" ht="15" customHeight="1" x14ac:dyDescent="0.2">
      <c r="A68" s="44">
        <v>66</v>
      </c>
      <c r="B68" s="47" t="s">
        <v>161</v>
      </c>
      <c r="C68" s="48" t="s">
        <v>115</v>
      </c>
    </row>
    <row r="69" spans="1:3" ht="15" customHeight="1" x14ac:dyDescent="0.2">
      <c r="A69" s="44">
        <v>67</v>
      </c>
      <c r="B69" s="47" t="s">
        <v>162</v>
      </c>
      <c r="C69" s="48" t="s">
        <v>115</v>
      </c>
    </row>
    <row r="70" spans="1:3" ht="15" customHeight="1" x14ac:dyDescent="0.2">
      <c r="A70" s="44">
        <v>68</v>
      </c>
      <c r="B70" s="47" t="s">
        <v>163</v>
      </c>
      <c r="C70" s="48" t="s">
        <v>115</v>
      </c>
    </row>
    <row r="71" spans="1:3" ht="15" customHeight="1" x14ac:dyDescent="0.2">
      <c r="A71" s="44">
        <v>69</v>
      </c>
      <c r="B71" s="47" t="s">
        <v>96</v>
      </c>
      <c r="C71" s="48" t="s">
        <v>115</v>
      </c>
    </row>
    <row r="72" spans="1:3" ht="15" customHeight="1" x14ac:dyDescent="0.2">
      <c r="A72" s="44">
        <v>70</v>
      </c>
      <c r="B72" s="47" t="s">
        <v>97</v>
      </c>
      <c r="C72" s="48" t="s">
        <v>115</v>
      </c>
    </row>
    <row r="73" spans="1:3" ht="15" customHeight="1" x14ac:dyDescent="0.2">
      <c r="A73" s="44">
        <v>71</v>
      </c>
      <c r="B73" s="47" t="s">
        <v>164</v>
      </c>
      <c r="C73" s="48" t="s">
        <v>115</v>
      </c>
    </row>
    <row r="74" spans="1:3" ht="15" customHeight="1" x14ac:dyDescent="0.2">
      <c r="A74" s="44">
        <v>72</v>
      </c>
      <c r="B74" s="47" t="s">
        <v>165</v>
      </c>
      <c r="C74" s="48" t="s">
        <v>115</v>
      </c>
    </row>
    <row r="75" spans="1:3" ht="15" customHeight="1" x14ac:dyDescent="0.2">
      <c r="A75" s="44">
        <v>73</v>
      </c>
      <c r="B75" s="53" t="s">
        <v>166</v>
      </c>
      <c r="C75" s="54" t="s">
        <v>167</v>
      </c>
    </row>
    <row r="76" spans="1:3" ht="15" customHeight="1" x14ac:dyDescent="0.2">
      <c r="A76" s="44">
        <v>74</v>
      </c>
      <c r="B76" s="47" t="s">
        <v>168</v>
      </c>
      <c r="C76" s="48" t="s">
        <v>115</v>
      </c>
    </row>
    <row r="77" spans="1:3" ht="15" customHeight="1" x14ac:dyDescent="0.2">
      <c r="A77" s="44">
        <v>75</v>
      </c>
      <c r="B77" s="53" t="s">
        <v>169</v>
      </c>
      <c r="C77" s="54" t="s">
        <v>167</v>
      </c>
    </row>
    <row r="78" spans="1:3" ht="15" customHeight="1" x14ac:dyDescent="0.2">
      <c r="A78" s="44">
        <v>76</v>
      </c>
      <c r="B78" s="53" t="s">
        <v>170</v>
      </c>
      <c r="C78" s="54" t="s">
        <v>167</v>
      </c>
    </row>
    <row r="79" spans="1:3" ht="15" customHeight="1" x14ac:dyDescent="0.2">
      <c r="A79" s="44">
        <v>77</v>
      </c>
      <c r="B79" s="47" t="s">
        <v>171</v>
      </c>
      <c r="C79" s="48" t="s">
        <v>115</v>
      </c>
    </row>
    <row r="80" spans="1:3" ht="15" customHeight="1" x14ac:dyDescent="0.2">
      <c r="A80" s="44">
        <v>78</v>
      </c>
      <c r="B80" s="47" t="s">
        <v>172</v>
      </c>
      <c r="C80" s="48" t="s">
        <v>115</v>
      </c>
    </row>
    <row r="81" spans="1:4" ht="15" customHeight="1" x14ac:dyDescent="0.2">
      <c r="A81" s="44">
        <v>79</v>
      </c>
      <c r="B81" s="47" t="s">
        <v>173</v>
      </c>
      <c r="C81" s="48" t="s">
        <v>115</v>
      </c>
    </row>
    <row r="82" spans="1:4" ht="15" customHeight="1" x14ac:dyDescent="0.2">
      <c r="A82" s="44">
        <v>80</v>
      </c>
      <c r="B82" s="47" t="s">
        <v>174</v>
      </c>
      <c r="C82" s="48" t="s">
        <v>115</v>
      </c>
    </row>
    <row r="83" spans="1:4" ht="15" customHeight="1" x14ac:dyDescent="0.2">
      <c r="A83" s="44">
        <v>81</v>
      </c>
      <c r="B83" s="47" t="s">
        <v>175</v>
      </c>
      <c r="C83" s="48" t="s">
        <v>115</v>
      </c>
    </row>
    <row r="84" spans="1:4" ht="15" customHeight="1" x14ac:dyDescent="0.2">
      <c r="A84" s="44">
        <v>82</v>
      </c>
      <c r="B84" s="47" t="s">
        <v>176</v>
      </c>
      <c r="C84" s="48" t="s">
        <v>115</v>
      </c>
    </row>
    <row r="85" spans="1:4" ht="15" customHeight="1" x14ac:dyDescent="0.2">
      <c r="A85" s="44">
        <v>83</v>
      </c>
      <c r="B85" s="53" t="s">
        <v>177</v>
      </c>
      <c r="C85" s="54" t="s">
        <v>167</v>
      </c>
    </row>
    <row r="86" spans="1:4" ht="15" customHeight="1" x14ac:dyDescent="0.2">
      <c r="A86" s="44">
        <v>84</v>
      </c>
      <c r="B86" s="47" t="s">
        <v>2645</v>
      </c>
      <c r="C86" s="48" t="s">
        <v>115</v>
      </c>
      <c r="D86" s="49"/>
    </row>
    <row r="87" spans="1:4" ht="15" customHeight="1" x14ac:dyDescent="0.2">
      <c r="A87" s="44">
        <v>85</v>
      </c>
      <c r="B87" s="47" t="s">
        <v>178</v>
      </c>
      <c r="C87" s="48" t="s">
        <v>115</v>
      </c>
    </row>
    <row r="88" spans="1:4" ht="15" customHeight="1" x14ac:dyDescent="0.2">
      <c r="A88" s="44">
        <v>86</v>
      </c>
      <c r="B88" s="47" t="s">
        <v>179</v>
      </c>
      <c r="C88" s="48" t="s">
        <v>115</v>
      </c>
    </row>
    <row r="89" spans="1:4" ht="15" customHeight="1" x14ac:dyDescent="0.2">
      <c r="A89" s="44">
        <v>87</v>
      </c>
      <c r="B89" s="53" t="s">
        <v>3332</v>
      </c>
      <c r="C89" s="54" t="s">
        <v>167</v>
      </c>
    </row>
    <row r="90" spans="1:4" ht="15" customHeight="1" x14ac:dyDescent="0.2">
      <c r="A90" s="44">
        <v>88</v>
      </c>
      <c r="B90" s="47" t="s">
        <v>180</v>
      </c>
      <c r="C90" s="48" t="s">
        <v>115</v>
      </c>
    </row>
    <row r="91" spans="1:4" ht="15" customHeight="1" x14ac:dyDescent="0.2">
      <c r="A91" s="44">
        <v>89</v>
      </c>
      <c r="B91" s="47" t="s">
        <v>181</v>
      </c>
      <c r="C91" s="48" t="s">
        <v>115</v>
      </c>
    </row>
    <row r="92" spans="1:4" ht="15" customHeight="1" x14ac:dyDescent="0.2">
      <c r="A92" s="44">
        <v>90</v>
      </c>
      <c r="B92" s="47" t="s">
        <v>53</v>
      </c>
      <c r="C92" s="48" t="s">
        <v>115</v>
      </c>
    </row>
    <row r="93" spans="1:4" ht="15" customHeight="1" x14ac:dyDescent="0.2">
      <c r="A93" s="44">
        <v>91</v>
      </c>
      <c r="B93" s="47" t="s">
        <v>182</v>
      </c>
      <c r="C93" s="48" t="s">
        <v>115</v>
      </c>
    </row>
    <row r="94" spans="1:4" ht="15" customHeight="1" x14ac:dyDescent="0.2">
      <c r="A94" s="44">
        <v>92</v>
      </c>
      <c r="B94" s="47" t="s">
        <v>183</v>
      </c>
      <c r="C94" s="48" t="s">
        <v>115</v>
      </c>
    </row>
    <row r="95" spans="1:4" ht="15" customHeight="1" x14ac:dyDescent="0.2">
      <c r="A95" s="44">
        <v>93</v>
      </c>
      <c r="B95" s="47" t="s">
        <v>54</v>
      </c>
      <c r="C95" s="48" t="s">
        <v>115</v>
      </c>
    </row>
    <row r="96" spans="1:4" ht="15" customHeight="1" x14ac:dyDescent="0.2">
      <c r="A96" s="44">
        <v>94</v>
      </c>
      <c r="B96" s="47" t="s">
        <v>184</v>
      </c>
      <c r="C96" s="48" t="s">
        <v>115</v>
      </c>
    </row>
    <row r="97" spans="1:3" ht="15" customHeight="1" x14ac:dyDescent="0.2">
      <c r="A97" s="44">
        <v>95</v>
      </c>
      <c r="B97" s="47" t="s">
        <v>3461</v>
      </c>
      <c r="C97" s="48" t="s">
        <v>115</v>
      </c>
    </row>
    <row r="98" spans="1:3" ht="15" customHeight="1" x14ac:dyDescent="0.2">
      <c r="A98" s="44">
        <v>96</v>
      </c>
      <c r="B98" s="47" t="s">
        <v>185</v>
      </c>
      <c r="C98" s="48" t="s">
        <v>115</v>
      </c>
    </row>
    <row r="99" spans="1:3" ht="15" customHeight="1" x14ac:dyDescent="0.2">
      <c r="A99" s="44">
        <v>97</v>
      </c>
      <c r="B99" s="47" t="s">
        <v>52</v>
      </c>
      <c r="C99" s="48" t="s">
        <v>115</v>
      </c>
    </row>
    <row r="100" spans="1:3" ht="15" customHeight="1" x14ac:dyDescent="0.2">
      <c r="A100" s="44">
        <v>98</v>
      </c>
      <c r="B100" s="47" t="s">
        <v>186</v>
      </c>
      <c r="C100" s="48" t="s">
        <v>115</v>
      </c>
    </row>
    <row r="101" spans="1:3" ht="15" customHeight="1" x14ac:dyDescent="0.2">
      <c r="A101" s="44">
        <v>99</v>
      </c>
      <c r="B101" s="47" t="s">
        <v>67</v>
      </c>
      <c r="C101" s="48" t="s">
        <v>115</v>
      </c>
    </row>
    <row r="102" spans="1:3" ht="15" customHeight="1" x14ac:dyDescent="0.2">
      <c r="A102" s="44">
        <v>100</v>
      </c>
      <c r="B102" s="47" t="s">
        <v>187</v>
      </c>
      <c r="C102" s="48" t="s">
        <v>115</v>
      </c>
    </row>
    <row r="103" spans="1:3" ht="15" customHeight="1" x14ac:dyDescent="0.2">
      <c r="A103" s="44">
        <v>101</v>
      </c>
      <c r="B103" s="47" t="s">
        <v>188</v>
      </c>
      <c r="C103" s="48" t="s">
        <v>115</v>
      </c>
    </row>
    <row r="104" spans="1:3" ht="15" customHeight="1" x14ac:dyDescent="0.2">
      <c r="A104" s="44">
        <v>102</v>
      </c>
      <c r="B104" s="47" t="s">
        <v>82</v>
      </c>
      <c r="C104" s="48" t="s">
        <v>115</v>
      </c>
    </row>
    <row r="105" spans="1:3" ht="15" customHeight="1" x14ac:dyDescent="0.2">
      <c r="A105" s="44">
        <v>103</v>
      </c>
      <c r="B105" s="47" t="s">
        <v>189</v>
      </c>
      <c r="C105" s="48" t="s">
        <v>115</v>
      </c>
    </row>
    <row r="106" spans="1:3" ht="15" customHeight="1" x14ac:dyDescent="0.2">
      <c r="A106" s="44">
        <v>104</v>
      </c>
      <c r="B106" s="47" t="s">
        <v>190</v>
      </c>
      <c r="C106" s="48" t="s">
        <v>115</v>
      </c>
    </row>
    <row r="107" spans="1:3" ht="15" customHeight="1" x14ac:dyDescent="0.2">
      <c r="A107" s="44">
        <v>105</v>
      </c>
      <c r="B107" s="53" t="s">
        <v>191</v>
      </c>
      <c r="C107" s="54" t="s">
        <v>167</v>
      </c>
    </row>
    <row r="108" spans="1:3" ht="15" customHeight="1" x14ac:dyDescent="0.2">
      <c r="A108" s="44">
        <v>106</v>
      </c>
      <c r="B108" s="53" t="s">
        <v>192</v>
      </c>
      <c r="C108" s="54" t="s">
        <v>167</v>
      </c>
    </row>
    <row r="109" spans="1:3" ht="15" customHeight="1" x14ac:dyDescent="0.2">
      <c r="A109" s="44">
        <v>107</v>
      </c>
      <c r="B109" s="47" t="s">
        <v>193</v>
      </c>
      <c r="C109" s="48" t="s">
        <v>115</v>
      </c>
    </row>
    <row r="110" spans="1:3" ht="15" customHeight="1" x14ac:dyDescent="0.2">
      <c r="A110" s="44">
        <v>108</v>
      </c>
      <c r="B110" s="47" t="s">
        <v>194</v>
      </c>
      <c r="C110" s="48" t="s">
        <v>115</v>
      </c>
    </row>
    <row r="111" spans="1:3" ht="15" customHeight="1" x14ac:dyDescent="0.2">
      <c r="A111" s="44">
        <v>109</v>
      </c>
      <c r="B111" s="47" t="s">
        <v>98</v>
      </c>
      <c r="C111" s="48" t="s">
        <v>115</v>
      </c>
    </row>
    <row r="112" spans="1:3" ht="15" customHeight="1" x14ac:dyDescent="0.2">
      <c r="A112" s="44">
        <v>110</v>
      </c>
      <c r="B112" s="53" t="s">
        <v>195</v>
      </c>
      <c r="C112" s="54" t="s">
        <v>167</v>
      </c>
    </row>
    <row r="113" spans="1:3" ht="15" customHeight="1" x14ac:dyDescent="0.2">
      <c r="A113" s="44">
        <v>111</v>
      </c>
      <c r="B113" s="47" t="s">
        <v>196</v>
      </c>
      <c r="C113" s="48" t="s">
        <v>115</v>
      </c>
    </row>
    <row r="114" spans="1:3" ht="15" customHeight="1" x14ac:dyDescent="0.2">
      <c r="A114" s="44">
        <v>112</v>
      </c>
      <c r="B114" s="47" t="s">
        <v>197</v>
      </c>
      <c r="C114" s="48" t="s">
        <v>115</v>
      </c>
    </row>
    <row r="115" spans="1:3" ht="15" customHeight="1" x14ac:dyDescent="0.2">
      <c r="A115" s="44">
        <v>113</v>
      </c>
      <c r="B115" s="47" t="s">
        <v>86</v>
      </c>
      <c r="C115" s="48" t="s">
        <v>115</v>
      </c>
    </row>
    <row r="116" spans="1:3" ht="15" customHeight="1" x14ac:dyDescent="0.2">
      <c r="A116" s="44">
        <v>114</v>
      </c>
      <c r="B116" s="47" t="s">
        <v>198</v>
      </c>
      <c r="C116" s="48" t="s">
        <v>115</v>
      </c>
    </row>
    <row r="117" spans="1:3" ht="15" customHeight="1" x14ac:dyDescent="0.2">
      <c r="A117" s="44">
        <v>115</v>
      </c>
      <c r="B117" s="47" t="s">
        <v>199</v>
      </c>
      <c r="C117" s="48" t="s">
        <v>115</v>
      </c>
    </row>
    <row r="118" spans="1:3" ht="15" customHeight="1" x14ac:dyDescent="0.2">
      <c r="A118" s="44">
        <v>116</v>
      </c>
      <c r="B118" s="47" t="s">
        <v>55</v>
      </c>
      <c r="C118" s="48" t="s">
        <v>115</v>
      </c>
    </row>
    <row r="119" spans="1:3" ht="15" customHeight="1" x14ac:dyDescent="0.2">
      <c r="A119" s="44">
        <v>117</v>
      </c>
      <c r="B119" s="47" t="s">
        <v>200</v>
      </c>
      <c r="C119" s="48" t="s">
        <v>115</v>
      </c>
    </row>
    <row r="120" spans="1:3" ht="15" customHeight="1" x14ac:dyDescent="0.2">
      <c r="A120" s="44">
        <v>118</v>
      </c>
      <c r="B120" s="47" t="s">
        <v>201</v>
      </c>
      <c r="C120" s="48" t="s">
        <v>115</v>
      </c>
    </row>
    <row r="121" spans="1:3" ht="15" customHeight="1" x14ac:dyDescent="0.2">
      <c r="A121" s="44">
        <v>119</v>
      </c>
      <c r="B121" s="47" t="s">
        <v>202</v>
      </c>
      <c r="C121" s="48" t="s">
        <v>115</v>
      </c>
    </row>
    <row r="122" spans="1:3" ht="15" customHeight="1" x14ac:dyDescent="0.2">
      <c r="A122" s="44">
        <v>120</v>
      </c>
      <c r="B122" s="47" t="s">
        <v>203</v>
      </c>
      <c r="C122" s="48" t="s">
        <v>115</v>
      </c>
    </row>
    <row r="123" spans="1:3" ht="15" customHeight="1" x14ac:dyDescent="0.2">
      <c r="A123" s="44">
        <v>121</v>
      </c>
      <c r="B123" s="47" t="s">
        <v>204</v>
      </c>
      <c r="C123" s="48" t="s">
        <v>115</v>
      </c>
    </row>
    <row r="124" spans="1:3" ht="15" hidden="1" customHeight="1" x14ac:dyDescent="0.2">
      <c r="A124" s="44">
        <v>122</v>
      </c>
      <c r="B124" s="47" t="s">
        <v>205</v>
      </c>
      <c r="C124" s="45" t="s">
        <v>206</v>
      </c>
    </row>
    <row r="125" spans="1:3" ht="15" hidden="1" customHeight="1" x14ac:dyDescent="0.2">
      <c r="A125" s="44">
        <v>123</v>
      </c>
      <c r="B125" s="47" t="s">
        <v>207</v>
      </c>
      <c r="C125" s="45" t="s">
        <v>206</v>
      </c>
    </row>
    <row r="126" spans="1:3" ht="15" hidden="1" customHeight="1" x14ac:dyDescent="0.2">
      <c r="A126" s="44">
        <v>124</v>
      </c>
      <c r="B126" s="47" t="s">
        <v>50</v>
      </c>
      <c r="C126" s="45" t="s">
        <v>206</v>
      </c>
    </row>
    <row r="127" spans="1:3" ht="15" hidden="1" customHeight="1" x14ac:dyDescent="0.2">
      <c r="A127" s="44">
        <v>125</v>
      </c>
      <c r="B127" s="47" t="s">
        <v>208</v>
      </c>
      <c r="C127" s="45" t="s">
        <v>206</v>
      </c>
    </row>
    <row r="128" spans="1:3" ht="15" hidden="1" customHeight="1" x14ac:dyDescent="0.2">
      <c r="A128" s="44">
        <v>126</v>
      </c>
      <c r="B128" s="47" t="s">
        <v>74</v>
      </c>
      <c r="C128" s="45" t="s">
        <v>209</v>
      </c>
    </row>
    <row r="129" spans="1:3" ht="15" hidden="1" customHeight="1" x14ac:dyDescent="0.2">
      <c r="A129" s="44">
        <v>127</v>
      </c>
      <c r="B129" s="47" t="s">
        <v>210</v>
      </c>
      <c r="C129" s="45" t="s">
        <v>124</v>
      </c>
    </row>
    <row r="130" spans="1:3" ht="15" hidden="1" customHeight="1" x14ac:dyDescent="0.2">
      <c r="A130" s="44">
        <v>128</v>
      </c>
      <c r="B130" s="47" t="s">
        <v>211</v>
      </c>
      <c r="C130" s="45" t="s">
        <v>212</v>
      </c>
    </row>
    <row r="131" spans="1:3" ht="15" customHeight="1" x14ac:dyDescent="0.2">
      <c r="A131" s="44">
        <v>129</v>
      </c>
      <c r="B131" s="47" t="s">
        <v>61</v>
      </c>
      <c r="C131" s="45" t="s">
        <v>113</v>
      </c>
    </row>
    <row r="132" spans="1:3" ht="15" customHeight="1" x14ac:dyDescent="0.2">
      <c r="A132" s="44">
        <v>130</v>
      </c>
      <c r="B132" s="47" t="s">
        <v>80</v>
      </c>
      <c r="C132" s="45" t="s">
        <v>113</v>
      </c>
    </row>
    <row r="133" spans="1:3" ht="15" customHeight="1" x14ac:dyDescent="0.2">
      <c r="A133" s="44">
        <v>131</v>
      </c>
      <c r="B133" s="47" t="s">
        <v>79</v>
      </c>
      <c r="C133" s="45" t="s">
        <v>113</v>
      </c>
    </row>
    <row r="134" spans="1:3" ht="15" customHeight="1" x14ac:dyDescent="0.2">
      <c r="A134" s="44">
        <v>132</v>
      </c>
      <c r="B134" s="47" t="s">
        <v>81</v>
      </c>
      <c r="C134" s="45" t="s">
        <v>113</v>
      </c>
    </row>
    <row r="135" spans="1:3" ht="15" hidden="1" customHeight="1" x14ac:dyDescent="0.2">
      <c r="A135" s="44">
        <v>133</v>
      </c>
      <c r="B135" s="47" t="s">
        <v>213</v>
      </c>
      <c r="C135" s="45" t="s">
        <v>206</v>
      </c>
    </row>
    <row r="136" spans="1:3" ht="15" hidden="1" customHeight="1" x14ac:dyDescent="0.2">
      <c r="A136" s="44">
        <v>134</v>
      </c>
      <c r="B136" s="51" t="s">
        <v>214</v>
      </c>
      <c r="C136" s="52" t="s">
        <v>107</v>
      </c>
    </row>
    <row r="137" spans="1:3" ht="15" hidden="1" customHeight="1" x14ac:dyDescent="0.2">
      <c r="A137" s="44">
        <v>135</v>
      </c>
      <c r="B137" s="47" t="s">
        <v>215</v>
      </c>
      <c r="C137" s="50" t="s">
        <v>106</v>
      </c>
    </row>
    <row r="138" spans="1:3" ht="15" hidden="1" customHeight="1" x14ac:dyDescent="0.2">
      <c r="A138" s="44">
        <v>136</v>
      </c>
      <c r="B138" s="47" t="s">
        <v>92</v>
      </c>
      <c r="C138" s="45" t="s">
        <v>124</v>
      </c>
    </row>
    <row r="139" spans="1:3" ht="15" hidden="1" customHeight="1" x14ac:dyDescent="0.2">
      <c r="A139" s="44">
        <v>137</v>
      </c>
      <c r="B139" s="47" t="s">
        <v>216</v>
      </c>
      <c r="C139" s="45" t="s">
        <v>124</v>
      </c>
    </row>
    <row r="140" spans="1:3" ht="15" hidden="1" customHeight="1" x14ac:dyDescent="0.2">
      <c r="A140" s="44">
        <v>138</v>
      </c>
      <c r="B140" s="47" t="s">
        <v>217</v>
      </c>
      <c r="C140" s="45" t="s">
        <v>218</v>
      </c>
    </row>
    <row r="141" spans="1:3" ht="15" hidden="1" customHeight="1" x14ac:dyDescent="0.2">
      <c r="A141" s="44">
        <v>139</v>
      </c>
      <c r="B141" s="47" t="s">
        <v>219</v>
      </c>
      <c r="C141" s="45" t="s">
        <v>209</v>
      </c>
    </row>
    <row r="142" spans="1:3" ht="15" hidden="1" customHeight="1" x14ac:dyDescent="0.2">
      <c r="A142" s="44">
        <v>140</v>
      </c>
      <c r="B142" s="47" t="s">
        <v>220</v>
      </c>
      <c r="C142" s="45" t="s">
        <v>209</v>
      </c>
    </row>
    <row r="143" spans="1:3" ht="15" hidden="1" customHeight="1" x14ac:dyDescent="0.2">
      <c r="A143" s="44">
        <v>141</v>
      </c>
      <c r="B143" s="47" t="s">
        <v>221</v>
      </c>
      <c r="C143" s="45" t="s">
        <v>209</v>
      </c>
    </row>
    <row r="144" spans="1:3" ht="15" hidden="1" customHeight="1" x14ac:dyDescent="0.2">
      <c r="A144" s="44">
        <v>142</v>
      </c>
      <c r="B144" s="47" t="s">
        <v>222</v>
      </c>
      <c r="C144" s="45" t="s">
        <v>209</v>
      </c>
    </row>
    <row r="145" spans="1:3" ht="15" hidden="1" customHeight="1" x14ac:dyDescent="0.2">
      <c r="A145" s="44">
        <v>143</v>
      </c>
      <c r="B145" s="47" t="s">
        <v>223</v>
      </c>
      <c r="C145" s="45" t="s">
        <v>209</v>
      </c>
    </row>
    <row r="146" spans="1:3" ht="15" hidden="1" customHeight="1" x14ac:dyDescent="0.2">
      <c r="A146" s="44">
        <v>144</v>
      </c>
      <c r="B146" s="47" t="s">
        <v>68</v>
      </c>
      <c r="C146" s="45" t="s">
        <v>209</v>
      </c>
    </row>
    <row r="147" spans="1:3" ht="15" hidden="1" customHeight="1" x14ac:dyDescent="0.2">
      <c r="A147" s="44">
        <v>145</v>
      </c>
      <c r="B147" s="47" t="s">
        <v>224</v>
      </c>
      <c r="C147" s="45" t="s">
        <v>209</v>
      </c>
    </row>
    <row r="148" spans="1:3" ht="15" hidden="1" customHeight="1" x14ac:dyDescent="0.2">
      <c r="A148" s="44">
        <v>146</v>
      </c>
      <c r="B148" s="47" t="s">
        <v>225</v>
      </c>
      <c r="C148" s="45" t="s">
        <v>209</v>
      </c>
    </row>
    <row r="149" spans="1:3" ht="15" customHeight="1" x14ac:dyDescent="0.2">
      <c r="A149" s="44">
        <v>147</v>
      </c>
      <c r="B149" s="47" t="s">
        <v>90</v>
      </c>
      <c r="C149" s="48" t="s">
        <v>115</v>
      </c>
    </row>
    <row r="150" spans="1:3" ht="15" customHeight="1" x14ac:dyDescent="0.2">
      <c r="A150" s="44">
        <v>148</v>
      </c>
      <c r="B150" s="47" t="s">
        <v>226</v>
      </c>
      <c r="C150" s="45" t="s">
        <v>113</v>
      </c>
    </row>
    <row r="151" spans="1:3" ht="15" customHeight="1" x14ac:dyDescent="0.2">
      <c r="A151" s="44">
        <v>149</v>
      </c>
      <c r="B151" s="47" t="s">
        <v>227</v>
      </c>
      <c r="C151" s="45" t="s">
        <v>113</v>
      </c>
    </row>
    <row r="152" spans="1:3" ht="15" hidden="1" customHeight="1" x14ac:dyDescent="0.2">
      <c r="A152" s="44">
        <v>150</v>
      </c>
      <c r="B152" s="47" t="s">
        <v>49</v>
      </c>
      <c r="C152" s="45" t="s">
        <v>228</v>
      </c>
    </row>
    <row r="153" spans="1:3" ht="15" hidden="1" customHeight="1" x14ac:dyDescent="0.2">
      <c r="A153" s="44">
        <v>151</v>
      </c>
      <c r="B153" s="47" t="s">
        <v>229</v>
      </c>
      <c r="C153" s="45" t="s">
        <v>228</v>
      </c>
    </row>
    <row r="154" spans="1:3" ht="15" hidden="1" customHeight="1" x14ac:dyDescent="0.2">
      <c r="A154" s="44">
        <v>152</v>
      </c>
      <c r="B154" s="47" t="s">
        <v>78</v>
      </c>
      <c r="C154" s="45" t="s">
        <v>228</v>
      </c>
    </row>
    <row r="155" spans="1:3" ht="15" hidden="1" customHeight="1" x14ac:dyDescent="0.2">
      <c r="A155" s="44">
        <v>153</v>
      </c>
      <c r="B155" s="47" t="s">
        <v>77</v>
      </c>
      <c r="C155" s="45" t="s">
        <v>228</v>
      </c>
    </row>
    <row r="156" spans="1:3" ht="15" hidden="1" customHeight="1" x14ac:dyDescent="0.2">
      <c r="A156" s="44">
        <v>154</v>
      </c>
      <c r="B156" s="47" t="s">
        <v>230</v>
      </c>
      <c r="C156" s="45" t="s">
        <v>209</v>
      </c>
    </row>
    <row r="157" spans="1:3" ht="15" hidden="1" customHeight="1" x14ac:dyDescent="0.2">
      <c r="A157" s="44">
        <v>155</v>
      </c>
      <c r="B157" s="47" t="s">
        <v>66</v>
      </c>
      <c r="C157" s="45" t="s">
        <v>209</v>
      </c>
    </row>
    <row r="158" spans="1:3" ht="15" hidden="1" customHeight="1" x14ac:dyDescent="0.2">
      <c r="A158" s="44">
        <v>156</v>
      </c>
      <c r="B158" s="47" t="s">
        <v>231</v>
      </c>
      <c r="C158" s="45" t="s">
        <v>232</v>
      </c>
    </row>
    <row r="159" spans="1:3" ht="15" hidden="1" customHeight="1" x14ac:dyDescent="0.2">
      <c r="A159" s="44">
        <v>157</v>
      </c>
      <c r="B159" s="47" t="s">
        <v>233</v>
      </c>
      <c r="C159" s="45" t="s">
        <v>232</v>
      </c>
    </row>
    <row r="160" spans="1:3" ht="15" hidden="1" customHeight="1" x14ac:dyDescent="0.2">
      <c r="A160" s="44">
        <v>158</v>
      </c>
      <c r="B160" s="47" t="s">
        <v>234</v>
      </c>
      <c r="C160" s="45" t="s">
        <v>232</v>
      </c>
    </row>
    <row r="161" spans="1:3" ht="15" hidden="1" customHeight="1" x14ac:dyDescent="0.2">
      <c r="A161" s="44">
        <v>159</v>
      </c>
      <c r="B161" s="47" t="s">
        <v>235</v>
      </c>
      <c r="C161" s="45" t="s">
        <v>232</v>
      </c>
    </row>
    <row r="162" spans="1:3" ht="15" hidden="1" customHeight="1" x14ac:dyDescent="0.2">
      <c r="A162" s="44">
        <v>160</v>
      </c>
      <c r="B162" s="47" t="s">
        <v>236</v>
      </c>
      <c r="C162" s="45" t="s">
        <v>232</v>
      </c>
    </row>
    <row r="163" spans="1:3" ht="15" hidden="1" customHeight="1" x14ac:dyDescent="0.2">
      <c r="A163" s="44">
        <v>161</v>
      </c>
      <c r="B163" s="47" t="s">
        <v>237</v>
      </c>
      <c r="C163" s="45" t="s">
        <v>232</v>
      </c>
    </row>
    <row r="164" spans="1:3" ht="15" hidden="1" customHeight="1" x14ac:dyDescent="0.2">
      <c r="A164" s="44">
        <v>162</v>
      </c>
      <c r="B164" s="47" t="s">
        <v>238</v>
      </c>
      <c r="C164" s="45" t="s">
        <v>232</v>
      </c>
    </row>
    <row r="165" spans="1:3" ht="15" hidden="1" customHeight="1" x14ac:dyDescent="0.2">
      <c r="A165" s="44">
        <v>163</v>
      </c>
      <c r="B165" s="47" t="s">
        <v>239</v>
      </c>
      <c r="C165" s="45" t="s">
        <v>232</v>
      </c>
    </row>
    <row r="166" spans="1:3" ht="15" hidden="1" customHeight="1" x14ac:dyDescent="0.2">
      <c r="A166" s="44">
        <v>164</v>
      </c>
      <c r="B166" s="47" t="s">
        <v>240</v>
      </c>
      <c r="C166" s="45" t="s">
        <v>232</v>
      </c>
    </row>
    <row r="167" spans="1:3" ht="15" hidden="1" customHeight="1" x14ac:dyDescent="0.2">
      <c r="A167" s="44">
        <v>165</v>
      </c>
      <c r="B167" s="47" t="s">
        <v>84</v>
      </c>
      <c r="C167" s="45" t="s">
        <v>232</v>
      </c>
    </row>
    <row r="168" spans="1:3" ht="15" hidden="1" customHeight="1" x14ac:dyDescent="0.2">
      <c r="A168" s="44">
        <v>166</v>
      </c>
      <c r="B168" s="47" t="s">
        <v>241</v>
      </c>
      <c r="C168" s="45" t="s">
        <v>232</v>
      </c>
    </row>
    <row r="169" spans="1:3" ht="15" hidden="1" customHeight="1" x14ac:dyDescent="0.2">
      <c r="A169" s="44">
        <v>167</v>
      </c>
      <c r="B169" s="47" t="s">
        <v>242</v>
      </c>
      <c r="C169" s="45" t="s">
        <v>209</v>
      </c>
    </row>
    <row r="170" spans="1:3" ht="15" hidden="1" customHeight="1" x14ac:dyDescent="0.2">
      <c r="A170" s="44">
        <v>168</v>
      </c>
      <c r="B170" s="47" t="s">
        <v>243</v>
      </c>
      <c r="C170" s="45" t="s">
        <v>209</v>
      </c>
    </row>
    <row r="171" spans="1:3" ht="15" hidden="1" customHeight="1" x14ac:dyDescent="0.2">
      <c r="A171" s="44">
        <v>169</v>
      </c>
      <c r="B171" s="47" t="s">
        <v>244</v>
      </c>
      <c r="C171" s="45" t="s">
        <v>209</v>
      </c>
    </row>
    <row r="172" spans="1:3" ht="15" hidden="1" customHeight="1" x14ac:dyDescent="0.2">
      <c r="A172" s="44">
        <v>170</v>
      </c>
      <c r="B172" s="47" t="s">
        <v>245</v>
      </c>
      <c r="C172" s="45" t="s">
        <v>124</v>
      </c>
    </row>
    <row r="173" spans="1:3" ht="15" hidden="1" customHeight="1" x14ac:dyDescent="0.2">
      <c r="A173" s="44">
        <v>171</v>
      </c>
      <c r="B173" s="47" t="s">
        <v>246</v>
      </c>
      <c r="C173" s="45" t="s">
        <v>124</v>
      </c>
    </row>
    <row r="174" spans="1:3" ht="15" hidden="1" customHeight="1" x14ac:dyDescent="0.2">
      <c r="A174" s="44">
        <v>172</v>
      </c>
      <c r="B174" s="47" t="s">
        <v>93</v>
      </c>
      <c r="C174" s="45" t="s">
        <v>124</v>
      </c>
    </row>
    <row r="175" spans="1:3" ht="15" customHeight="1" x14ac:dyDescent="0.2">
      <c r="A175" s="44">
        <v>173</v>
      </c>
      <c r="B175" s="47" t="s">
        <v>247</v>
      </c>
      <c r="C175" s="48" t="s">
        <v>115</v>
      </c>
    </row>
    <row r="176" spans="1:3" ht="15" customHeight="1" x14ac:dyDescent="0.2">
      <c r="A176" s="44">
        <v>174</v>
      </c>
      <c r="B176" s="47" t="s">
        <v>248</v>
      </c>
      <c r="C176" s="48" t="s">
        <v>115</v>
      </c>
    </row>
    <row r="177" spans="1:3" ht="15" customHeight="1" x14ac:dyDescent="0.2">
      <c r="A177" s="44">
        <v>175</v>
      </c>
      <c r="B177" s="47" t="s">
        <v>249</v>
      </c>
      <c r="C177" s="48" t="s">
        <v>115</v>
      </c>
    </row>
    <row r="178" spans="1:3" ht="15" hidden="1" customHeight="1" x14ac:dyDescent="0.2">
      <c r="A178" s="44">
        <v>176</v>
      </c>
      <c r="B178" s="47" t="s">
        <v>250</v>
      </c>
      <c r="C178" s="50" t="s">
        <v>106</v>
      </c>
    </row>
    <row r="179" spans="1:3" hidden="1" x14ac:dyDescent="0.2">
      <c r="A179" s="45"/>
      <c r="B179" s="7" t="s">
        <v>326</v>
      </c>
      <c r="C179" s="45" t="s">
        <v>124</v>
      </c>
    </row>
    <row r="180" spans="1:3" hidden="1" x14ac:dyDescent="0.2">
      <c r="A180" s="45"/>
      <c r="B180" s="7" t="s">
        <v>327</v>
      </c>
      <c r="C180" s="45" t="s">
        <v>124</v>
      </c>
    </row>
    <row r="181" spans="1:3" hidden="1" x14ac:dyDescent="0.2">
      <c r="A181" s="45"/>
      <c r="B181" s="7" t="s">
        <v>328</v>
      </c>
      <c r="C181" s="45" t="s">
        <v>124</v>
      </c>
    </row>
    <row r="182" spans="1:3" hidden="1" x14ac:dyDescent="0.2">
      <c r="A182" s="45"/>
      <c r="B182" s="7" t="s">
        <v>329</v>
      </c>
      <c r="C182" s="45" t="s">
        <v>124</v>
      </c>
    </row>
    <row r="183" spans="1:3" hidden="1" x14ac:dyDescent="0.2">
      <c r="A183" s="45"/>
      <c r="B183" s="7" t="s">
        <v>330</v>
      </c>
      <c r="C183" s="45" t="s">
        <v>124</v>
      </c>
    </row>
    <row r="184" spans="1:3" hidden="1" x14ac:dyDescent="0.2">
      <c r="A184" s="45"/>
      <c r="B184" s="7" t="s">
        <v>331</v>
      </c>
      <c r="C184" s="45" t="s">
        <v>124</v>
      </c>
    </row>
    <row r="185" spans="1:3" hidden="1" x14ac:dyDescent="0.2">
      <c r="B185" s="7" t="s">
        <v>332</v>
      </c>
      <c r="C185" s="45" t="s">
        <v>124</v>
      </c>
    </row>
    <row r="186" spans="1:3" x14ac:dyDescent="0.2">
      <c r="B186" s="60" t="s">
        <v>342</v>
      </c>
      <c r="C186" s="54" t="s">
        <v>167</v>
      </c>
    </row>
    <row r="187" spans="1:3" x14ac:dyDescent="0.2">
      <c r="B187" s="60" t="s">
        <v>1007</v>
      </c>
      <c r="C187" s="54" t="s">
        <v>167</v>
      </c>
    </row>
    <row r="188" spans="1:3" hidden="1" x14ac:dyDescent="0.2">
      <c r="B188" s="7" t="s">
        <v>978</v>
      </c>
    </row>
    <row r="189" spans="1:3" hidden="1" x14ac:dyDescent="0.2">
      <c r="B189" s="7" t="s">
        <v>850</v>
      </c>
    </row>
    <row r="190" spans="1:3" hidden="1" x14ac:dyDescent="0.2">
      <c r="B190" s="7" t="s">
        <v>1036</v>
      </c>
    </row>
    <row r="191" spans="1:3" hidden="1" x14ac:dyDescent="0.2">
      <c r="B191" s="7" t="s">
        <v>1085</v>
      </c>
    </row>
    <row r="192" spans="1:3" hidden="1" x14ac:dyDescent="0.2">
      <c r="B192" s="7" t="s">
        <v>1086</v>
      </c>
    </row>
    <row r="193" spans="2:3" hidden="1" x14ac:dyDescent="0.2">
      <c r="B193" s="66" t="s">
        <v>1118</v>
      </c>
    </row>
    <row r="194" spans="2:3" hidden="1" x14ac:dyDescent="0.2">
      <c r="B194" s="66" t="s">
        <v>1118</v>
      </c>
    </row>
    <row r="195" spans="2:3" hidden="1" x14ac:dyDescent="0.2">
      <c r="B195" s="66" t="s">
        <v>1120</v>
      </c>
    </row>
    <row r="196" spans="2:3" hidden="1" x14ac:dyDescent="0.2">
      <c r="B196" s="66" t="s">
        <v>1122</v>
      </c>
    </row>
    <row r="197" spans="2:3" hidden="1" x14ac:dyDescent="0.2">
      <c r="B197" s="66" t="s">
        <v>1123</v>
      </c>
    </row>
    <row r="198" spans="2:3" hidden="1" x14ac:dyDescent="0.2">
      <c r="B198" s="66" t="s">
        <v>1120</v>
      </c>
    </row>
    <row r="199" spans="2:3" hidden="1" x14ac:dyDescent="0.2">
      <c r="B199" s="66" t="s">
        <v>1124</v>
      </c>
    </row>
    <row r="200" spans="2:3" hidden="1" x14ac:dyDescent="0.2">
      <c r="B200" s="66" t="s">
        <v>1123</v>
      </c>
    </row>
    <row r="201" spans="2:3" hidden="1" x14ac:dyDescent="0.2">
      <c r="B201" s="66" t="s">
        <v>1173</v>
      </c>
    </row>
    <row r="202" spans="2:3" hidden="1" x14ac:dyDescent="0.2">
      <c r="B202" s="68" t="s">
        <v>1246</v>
      </c>
    </row>
    <row r="203" spans="2:3" hidden="1" x14ac:dyDescent="0.2">
      <c r="B203" s="68" t="s">
        <v>1270</v>
      </c>
    </row>
    <row r="204" spans="2:3" hidden="1" x14ac:dyDescent="0.2">
      <c r="B204" s="11" t="s">
        <v>2461</v>
      </c>
      <c r="C204" s="45" t="s">
        <v>124</v>
      </c>
    </row>
    <row r="205" spans="2:3" hidden="1" x14ac:dyDescent="0.2">
      <c r="B205" s="8" t="s">
        <v>2329</v>
      </c>
      <c r="C205" s="45" t="s">
        <v>124</v>
      </c>
    </row>
    <row r="206" spans="2:3" hidden="1" x14ac:dyDescent="0.2">
      <c r="B206" s="8" t="s">
        <v>2331</v>
      </c>
      <c r="C206" s="45" t="s">
        <v>124</v>
      </c>
    </row>
    <row r="207" spans="2:3" hidden="1" x14ac:dyDescent="0.2">
      <c r="B207" s="8" t="s">
        <v>2332</v>
      </c>
      <c r="C207" s="45" t="s">
        <v>124</v>
      </c>
    </row>
    <row r="208" spans="2:3" hidden="1" x14ac:dyDescent="0.2">
      <c r="B208" s="8" t="s">
        <v>2656</v>
      </c>
      <c r="C208" s="45" t="s">
        <v>124</v>
      </c>
    </row>
    <row r="209" spans="2:3" hidden="1" x14ac:dyDescent="0.2">
      <c r="B209" s="8" t="s">
        <v>2656</v>
      </c>
      <c r="C209" s="45" t="s">
        <v>124</v>
      </c>
    </row>
    <row r="210" spans="2:3" hidden="1" x14ac:dyDescent="0.2">
      <c r="B210" s="11" t="s">
        <v>2723</v>
      </c>
      <c r="C210" s="45" t="s">
        <v>124</v>
      </c>
    </row>
    <row r="211" spans="2:3" hidden="1" x14ac:dyDescent="0.2">
      <c r="B211" s="11" t="s">
        <v>2724</v>
      </c>
      <c r="C211" s="45" t="s">
        <v>124</v>
      </c>
    </row>
    <row r="212" spans="2:3" hidden="1" x14ac:dyDescent="0.2">
      <c r="B212" s="11" t="s">
        <v>2870</v>
      </c>
      <c r="C212" s="45" t="s">
        <v>124</v>
      </c>
    </row>
    <row r="213" spans="2:3" hidden="1" x14ac:dyDescent="0.2">
      <c r="B213" s="11" t="s">
        <v>2727</v>
      </c>
      <c r="C213" s="45" t="s">
        <v>124</v>
      </c>
    </row>
    <row r="214" spans="2:3" hidden="1" x14ac:dyDescent="0.2">
      <c r="B214" s="11" t="s">
        <v>2780</v>
      </c>
      <c r="C214" s="45" t="s">
        <v>124</v>
      </c>
    </row>
    <row r="215" spans="2:3" hidden="1" x14ac:dyDescent="0.2">
      <c r="B215" s="11" t="s">
        <v>2957</v>
      </c>
      <c r="C215" s="45" t="s">
        <v>124</v>
      </c>
    </row>
    <row r="216" spans="2:3" hidden="1" x14ac:dyDescent="0.2">
      <c r="B216" s="11" t="s">
        <v>2960</v>
      </c>
      <c r="C216" s="45" t="s">
        <v>124</v>
      </c>
    </row>
    <row r="217" spans="2:3" hidden="1" x14ac:dyDescent="0.2">
      <c r="B217" s="11" t="s">
        <v>2965</v>
      </c>
      <c r="C217" s="45" t="s">
        <v>124</v>
      </c>
    </row>
    <row r="218" spans="2:3" hidden="1" x14ac:dyDescent="0.2">
      <c r="B218" s="11" t="s">
        <v>2968</v>
      </c>
      <c r="C218" s="45" t="s">
        <v>124</v>
      </c>
    </row>
  </sheetData>
  <autoFilter ref="A1:C218" xr:uid="{00000000-0009-0000-0000-000004000000}">
    <filterColumn colId="2">
      <filters>
        <filter val="ВО"/>
        <filter val="Окна, двери"/>
        <filter val="ЦО, ГВС, ХВС"/>
      </filters>
    </filterColumn>
  </autoFilter>
  <pageMargins left="0.19685039370078741" right="0.19685039370078741" top="0.35433070866141736" bottom="0.35433070866141736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1"/>
  <sheetViews>
    <sheetView topLeftCell="A2" zoomScale="80" zoomScaleNormal="80" workbookViewId="0">
      <selection activeCell="C57" sqref="C57"/>
    </sheetView>
  </sheetViews>
  <sheetFormatPr defaultRowHeight="12.75" x14ac:dyDescent="0.2"/>
  <cols>
    <col min="1" max="1" width="5.7109375" style="46" customWidth="1"/>
    <col min="2" max="2" width="42.7109375" style="46" hidden="1" customWidth="1"/>
    <col min="3" max="3" width="29.85546875" style="46" customWidth="1"/>
    <col min="4" max="15" width="10.7109375" style="46" customWidth="1"/>
    <col min="16" max="16384" width="9.140625" style="46"/>
  </cols>
  <sheetData>
    <row r="1" spans="1:25" ht="72" customHeight="1" x14ac:dyDescent="0.2">
      <c r="A1" s="43" t="s">
        <v>251</v>
      </c>
      <c r="B1" s="44" t="s">
        <v>252</v>
      </c>
      <c r="C1" s="44" t="s">
        <v>253</v>
      </c>
      <c r="D1" s="173" t="s">
        <v>2223</v>
      </c>
      <c r="E1" s="174" t="s">
        <v>2222</v>
      </c>
      <c r="F1" s="175" t="s">
        <v>2225</v>
      </c>
      <c r="G1" s="176" t="s">
        <v>2326</v>
      </c>
      <c r="H1" s="177" t="s">
        <v>2601</v>
      </c>
      <c r="I1" s="191" t="s">
        <v>3384</v>
      </c>
      <c r="J1" s="172"/>
      <c r="K1" s="172"/>
      <c r="L1" s="172"/>
      <c r="M1" s="172"/>
      <c r="N1" s="172"/>
      <c r="O1" s="172"/>
    </row>
    <row r="2" spans="1:25" ht="12.75" customHeight="1" x14ac:dyDescent="0.2">
      <c r="A2" s="43">
        <v>1</v>
      </c>
      <c r="B2" s="47" t="s">
        <v>254</v>
      </c>
      <c r="C2" s="130" t="s">
        <v>8</v>
      </c>
      <c r="D2" s="172"/>
      <c r="E2" s="178">
        <v>1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Q2" s="127"/>
      <c r="R2" s="46" t="s">
        <v>2198</v>
      </c>
    </row>
    <row r="3" spans="1:25" ht="12.75" customHeight="1" x14ac:dyDescent="0.2">
      <c r="A3" s="43">
        <v>2</v>
      </c>
      <c r="B3" s="47" t="s">
        <v>255</v>
      </c>
      <c r="C3" s="130" t="s">
        <v>9</v>
      </c>
      <c r="D3" s="172"/>
      <c r="E3" s="178">
        <v>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Q3" s="129"/>
      <c r="R3" s="46" t="s">
        <v>2221</v>
      </c>
    </row>
    <row r="4" spans="1:25" ht="12.75" customHeight="1" x14ac:dyDescent="0.2">
      <c r="A4" s="43">
        <v>3</v>
      </c>
      <c r="B4" s="47" t="s">
        <v>256</v>
      </c>
      <c r="C4" s="57" t="s">
        <v>16</v>
      </c>
      <c r="D4" s="172"/>
      <c r="E4" s="172"/>
      <c r="F4" s="179">
        <v>1</v>
      </c>
      <c r="G4" s="172"/>
      <c r="H4" s="172"/>
      <c r="I4" s="172"/>
      <c r="J4" s="172"/>
      <c r="K4" s="172"/>
      <c r="L4" s="172"/>
      <c r="M4" s="172"/>
      <c r="N4" s="172"/>
      <c r="O4" s="172"/>
      <c r="Q4" s="132"/>
      <c r="R4" s="46" t="s">
        <v>2224</v>
      </c>
    </row>
    <row r="5" spans="1:25" ht="12.75" customHeight="1" x14ac:dyDescent="0.2">
      <c r="A5" s="43">
        <v>4</v>
      </c>
      <c r="B5" s="47" t="s">
        <v>257</v>
      </c>
      <c r="C5" s="57" t="s">
        <v>44</v>
      </c>
      <c r="D5" s="172"/>
      <c r="E5" s="172"/>
      <c r="F5" s="179">
        <v>1</v>
      </c>
      <c r="G5" s="172"/>
      <c r="H5" s="172"/>
      <c r="I5" s="172"/>
      <c r="J5" s="172"/>
      <c r="K5" s="172"/>
      <c r="L5" s="172"/>
      <c r="M5" s="172"/>
      <c r="N5" s="172"/>
      <c r="O5" s="172"/>
      <c r="Q5" s="141"/>
      <c r="R5" s="46" t="s">
        <v>2327</v>
      </c>
    </row>
    <row r="6" spans="1:25" ht="12.75" customHeight="1" x14ac:dyDescent="0.2">
      <c r="A6" s="43">
        <v>5</v>
      </c>
      <c r="B6" s="47" t="s">
        <v>258</v>
      </c>
      <c r="C6" s="57" t="s">
        <v>17</v>
      </c>
      <c r="D6" s="172"/>
      <c r="E6" s="172"/>
      <c r="F6" s="179">
        <v>1</v>
      </c>
      <c r="G6" s="172"/>
      <c r="H6" s="172"/>
      <c r="I6" s="172"/>
      <c r="J6" s="172"/>
      <c r="K6" s="172"/>
      <c r="L6" s="172"/>
      <c r="M6" s="172"/>
      <c r="N6" s="172"/>
      <c r="O6" s="172"/>
      <c r="Q6" s="147"/>
      <c r="R6" s="46" t="s">
        <v>2602</v>
      </c>
    </row>
    <row r="7" spans="1:25" ht="12.75" customHeight="1" x14ac:dyDescent="0.2">
      <c r="A7" s="43">
        <v>6</v>
      </c>
      <c r="B7" s="47" t="s">
        <v>259</v>
      </c>
      <c r="C7" s="130" t="s">
        <v>30</v>
      </c>
      <c r="D7" s="172"/>
      <c r="E7" s="178">
        <v>1</v>
      </c>
      <c r="F7" s="172"/>
      <c r="G7" s="172"/>
      <c r="H7" s="172"/>
      <c r="I7" s="172"/>
      <c r="J7" s="172"/>
      <c r="K7" s="172"/>
      <c r="L7" s="172"/>
      <c r="M7" s="172"/>
      <c r="N7" s="172"/>
      <c r="O7" s="172"/>
      <c r="Q7" s="192"/>
      <c r="R7" s="46" t="s">
        <v>3385</v>
      </c>
    </row>
    <row r="8" spans="1:25" ht="12.75" customHeight="1" x14ac:dyDescent="0.2">
      <c r="A8" s="43">
        <v>7</v>
      </c>
      <c r="B8" s="47" t="s">
        <v>260</v>
      </c>
      <c r="C8" s="57" t="s">
        <v>47</v>
      </c>
      <c r="D8" s="172"/>
      <c r="E8" s="172"/>
      <c r="F8" s="179">
        <v>1</v>
      </c>
      <c r="G8" s="172"/>
      <c r="H8" s="172"/>
      <c r="I8" s="172"/>
      <c r="J8" s="172"/>
      <c r="K8" s="172"/>
      <c r="L8" s="172"/>
      <c r="M8" s="172"/>
      <c r="N8" s="172"/>
      <c r="O8" s="172"/>
    </row>
    <row r="9" spans="1:25" ht="12.75" customHeight="1" x14ac:dyDescent="0.2">
      <c r="A9" s="43">
        <v>8</v>
      </c>
      <c r="B9" s="47" t="s">
        <v>261</v>
      </c>
      <c r="C9" s="128" t="s">
        <v>71</v>
      </c>
      <c r="D9" s="180">
        <v>1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spans="1:25" ht="12.75" customHeight="1" x14ac:dyDescent="0.2">
      <c r="A10" s="43">
        <v>9</v>
      </c>
      <c r="B10" s="47" t="s">
        <v>262</v>
      </c>
      <c r="C10" s="130" t="s">
        <v>32</v>
      </c>
      <c r="D10" s="172"/>
      <c r="E10" s="178">
        <v>1</v>
      </c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U10" s="143"/>
      <c r="V10" s="143"/>
      <c r="W10" s="143"/>
      <c r="X10" s="143"/>
      <c r="Y10" s="143"/>
    </row>
    <row r="11" spans="1:25" ht="12.75" customHeight="1" x14ac:dyDescent="0.2">
      <c r="A11" s="43">
        <v>10</v>
      </c>
      <c r="B11" s="47" t="s">
        <v>263</v>
      </c>
      <c r="C11" s="128" t="s">
        <v>36</v>
      </c>
      <c r="D11" s="180">
        <v>1</v>
      </c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U11" s="143"/>
      <c r="V11" s="144"/>
      <c r="W11" s="143"/>
      <c r="X11" s="143"/>
      <c r="Y11" s="143"/>
    </row>
    <row r="12" spans="1:25" ht="12.75" hidden="1" customHeight="1" x14ac:dyDescent="0.2">
      <c r="A12" s="43"/>
      <c r="B12" s="47" t="s">
        <v>264</v>
      </c>
      <c r="C12" s="47" t="s">
        <v>34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U12" s="143"/>
      <c r="V12" s="144"/>
      <c r="W12" s="143"/>
      <c r="X12" s="143"/>
      <c r="Y12" s="143"/>
    </row>
    <row r="13" spans="1:25" ht="12.75" customHeight="1" x14ac:dyDescent="0.2">
      <c r="A13" s="43">
        <v>11</v>
      </c>
      <c r="B13" s="47" t="s">
        <v>265</v>
      </c>
      <c r="C13" s="130" t="s">
        <v>6</v>
      </c>
      <c r="D13" s="172"/>
      <c r="E13" s="178">
        <v>1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U13" s="143"/>
      <c r="V13" s="144"/>
      <c r="W13" s="143"/>
      <c r="X13" s="143"/>
      <c r="Y13" s="143"/>
    </row>
    <row r="14" spans="1:25" ht="12.75" customHeight="1" x14ac:dyDescent="0.2">
      <c r="A14" s="43">
        <v>12</v>
      </c>
      <c r="B14" s="47" t="s">
        <v>266</v>
      </c>
      <c r="C14" s="128" t="s">
        <v>33</v>
      </c>
      <c r="D14" s="180">
        <v>1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U14" s="143"/>
      <c r="V14" s="144"/>
      <c r="W14" s="143"/>
      <c r="X14" s="143"/>
      <c r="Y14" s="143"/>
    </row>
    <row r="15" spans="1:25" ht="12.75" customHeight="1" x14ac:dyDescent="0.2">
      <c r="A15" s="43">
        <v>13</v>
      </c>
      <c r="B15" s="47" t="s">
        <v>267</v>
      </c>
      <c r="C15" s="130" t="s">
        <v>268</v>
      </c>
      <c r="D15" s="172"/>
      <c r="E15" s="178">
        <v>1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U15" s="143"/>
      <c r="V15" s="144"/>
      <c r="W15" s="143"/>
      <c r="X15" s="143"/>
      <c r="Y15" s="143"/>
    </row>
    <row r="16" spans="1:25" ht="12.75" customHeight="1" x14ac:dyDescent="0.2">
      <c r="A16" s="43">
        <v>14</v>
      </c>
      <c r="B16" s="47" t="s">
        <v>269</v>
      </c>
      <c r="C16" s="130" t="s">
        <v>270</v>
      </c>
      <c r="D16" s="172"/>
      <c r="E16" s="178">
        <v>1</v>
      </c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U16" s="143"/>
      <c r="V16" s="144"/>
      <c r="W16" s="143"/>
      <c r="X16" s="143"/>
      <c r="Y16" s="143"/>
    </row>
    <row r="17" spans="1:25" ht="12.75" customHeight="1" x14ac:dyDescent="0.2">
      <c r="A17" s="43">
        <v>15</v>
      </c>
      <c r="B17" s="47" t="s">
        <v>271</v>
      </c>
      <c r="C17" s="140" t="s">
        <v>83</v>
      </c>
      <c r="D17" s="172"/>
      <c r="E17" s="181"/>
      <c r="F17" s="172"/>
      <c r="G17" s="139">
        <v>1</v>
      </c>
      <c r="H17" s="172"/>
      <c r="I17" s="172"/>
      <c r="J17" s="172"/>
      <c r="K17" s="172"/>
      <c r="L17" s="172"/>
      <c r="M17" s="172"/>
      <c r="N17" s="172"/>
      <c r="O17" s="172"/>
      <c r="U17" s="143"/>
      <c r="V17" s="144"/>
      <c r="W17" s="143"/>
      <c r="X17" s="143"/>
      <c r="Y17" s="143"/>
    </row>
    <row r="18" spans="1:25" ht="12.75" customHeight="1" x14ac:dyDescent="0.2">
      <c r="A18" s="43">
        <v>16</v>
      </c>
      <c r="B18" s="47"/>
      <c r="C18" s="51" t="s">
        <v>3383</v>
      </c>
      <c r="D18" s="172"/>
      <c r="E18" s="181"/>
      <c r="F18" s="172"/>
      <c r="G18" s="172"/>
      <c r="H18" s="172"/>
      <c r="I18" s="190">
        <v>1</v>
      </c>
      <c r="J18" s="172"/>
      <c r="K18" s="172"/>
      <c r="L18" s="172"/>
      <c r="M18" s="172"/>
      <c r="N18" s="172"/>
      <c r="O18" s="172"/>
      <c r="U18" s="143"/>
      <c r="V18" s="144"/>
      <c r="W18" s="143"/>
      <c r="X18" s="143"/>
      <c r="Y18" s="143"/>
    </row>
    <row r="19" spans="1:25" ht="12.75" customHeight="1" x14ac:dyDescent="0.2">
      <c r="A19" s="43">
        <v>17</v>
      </c>
      <c r="B19" s="47" t="s">
        <v>272</v>
      </c>
      <c r="C19" s="140" t="s">
        <v>273</v>
      </c>
      <c r="D19" s="172"/>
      <c r="E19" s="172"/>
      <c r="F19" s="172"/>
      <c r="G19" s="139">
        <v>1</v>
      </c>
      <c r="H19" s="172"/>
      <c r="I19" s="172"/>
      <c r="J19" s="172"/>
      <c r="K19" s="172"/>
      <c r="L19" s="172"/>
      <c r="M19" s="172"/>
      <c r="N19" s="172"/>
      <c r="O19" s="172"/>
      <c r="U19" s="143"/>
      <c r="V19" s="144"/>
      <c r="W19" s="143"/>
      <c r="X19" s="143"/>
      <c r="Y19" s="143"/>
    </row>
    <row r="20" spans="1:25" ht="12.75" customHeight="1" x14ac:dyDescent="0.2">
      <c r="A20" s="43">
        <v>18</v>
      </c>
      <c r="B20" s="47" t="s">
        <v>274</v>
      </c>
      <c r="C20" s="128" t="s">
        <v>275</v>
      </c>
      <c r="D20" s="180">
        <v>1</v>
      </c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U20" s="143"/>
      <c r="V20" s="144"/>
      <c r="W20" s="143"/>
      <c r="X20" s="143"/>
      <c r="Y20" s="143"/>
    </row>
    <row r="21" spans="1:25" ht="12.75" customHeight="1" x14ac:dyDescent="0.2">
      <c r="A21" s="43">
        <v>19</v>
      </c>
      <c r="B21" s="47" t="s">
        <v>276</v>
      </c>
      <c r="C21" s="57" t="s">
        <v>59</v>
      </c>
      <c r="D21" s="172"/>
      <c r="E21" s="172"/>
      <c r="F21" s="179">
        <v>1</v>
      </c>
      <c r="G21" s="172"/>
      <c r="H21" s="172"/>
      <c r="I21" s="172"/>
      <c r="J21" s="172"/>
      <c r="K21" s="172"/>
      <c r="L21" s="172"/>
      <c r="M21" s="172"/>
      <c r="N21" s="172"/>
      <c r="O21" s="172"/>
      <c r="U21" s="143"/>
      <c r="V21" s="144"/>
      <c r="W21" s="143"/>
      <c r="X21" s="143"/>
      <c r="Y21" s="143"/>
    </row>
    <row r="22" spans="1:25" ht="12.75" customHeight="1" x14ac:dyDescent="0.2">
      <c r="A22" s="43">
        <v>20</v>
      </c>
      <c r="B22" s="47" t="s">
        <v>277</v>
      </c>
      <c r="C22" s="57" t="s">
        <v>24</v>
      </c>
      <c r="D22" s="172"/>
      <c r="E22" s="172"/>
      <c r="F22" s="179">
        <v>1</v>
      </c>
      <c r="G22" s="172"/>
      <c r="H22" s="172"/>
      <c r="I22" s="172"/>
      <c r="J22" s="172"/>
      <c r="K22" s="172"/>
      <c r="L22" s="172"/>
      <c r="M22" s="172"/>
      <c r="N22" s="172"/>
      <c r="O22" s="172"/>
      <c r="U22" s="143"/>
      <c r="V22" s="144"/>
      <c r="W22" s="143"/>
      <c r="X22" s="143"/>
      <c r="Y22" s="143"/>
    </row>
    <row r="23" spans="1:25" ht="12.75" customHeight="1" x14ac:dyDescent="0.2">
      <c r="A23" s="43">
        <v>21</v>
      </c>
      <c r="B23" s="47" t="s">
        <v>278</v>
      </c>
      <c r="C23" s="57" t="s">
        <v>279</v>
      </c>
      <c r="D23" s="172"/>
      <c r="E23" s="172"/>
      <c r="F23" s="179">
        <v>1</v>
      </c>
      <c r="G23" s="172"/>
      <c r="H23" s="172"/>
      <c r="I23" s="172"/>
      <c r="J23" s="172"/>
      <c r="K23" s="172"/>
      <c r="L23" s="172"/>
      <c r="M23" s="172"/>
      <c r="N23" s="172"/>
      <c r="O23" s="172"/>
      <c r="U23" s="143"/>
      <c r="V23" s="144"/>
      <c r="W23" s="143"/>
      <c r="X23" s="143"/>
      <c r="Y23" s="143"/>
    </row>
    <row r="24" spans="1:25" ht="12.75" customHeight="1" x14ac:dyDescent="0.2">
      <c r="A24" s="43">
        <v>22</v>
      </c>
      <c r="B24" s="47" t="s">
        <v>280</v>
      </c>
      <c r="C24" s="130" t="s">
        <v>70</v>
      </c>
      <c r="D24" s="172"/>
      <c r="E24" s="178">
        <v>1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U24" s="143"/>
      <c r="V24" s="143"/>
      <c r="W24" s="143"/>
      <c r="X24" s="143"/>
      <c r="Y24" s="143"/>
    </row>
    <row r="25" spans="1:25" ht="12.75" customHeight="1" x14ac:dyDescent="0.2">
      <c r="A25" s="43">
        <v>23</v>
      </c>
      <c r="B25" s="47" t="s">
        <v>281</v>
      </c>
      <c r="C25" s="128" t="s">
        <v>57</v>
      </c>
      <c r="D25" s="180">
        <v>1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U25" s="143"/>
      <c r="V25" s="143"/>
      <c r="W25" s="143"/>
      <c r="X25" s="143"/>
      <c r="Y25" s="143"/>
    </row>
    <row r="26" spans="1:25" ht="12.75" customHeight="1" x14ac:dyDescent="0.2">
      <c r="A26" s="43">
        <v>24</v>
      </c>
      <c r="B26" s="47" t="s">
        <v>282</v>
      </c>
      <c r="C26" s="130" t="s">
        <v>46</v>
      </c>
      <c r="D26" s="172"/>
      <c r="E26" s="178">
        <v>1</v>
      </c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U26" s="143"/>
      <c r="V26" s="143"/>
      <c r="W26" s="143"/>
      <c r="X26" s="143"/>
      <c r="Y26" s="143"/>
    </row>
    <row r="27" spans="1:25" ht="12.75" customHeight="1" x14ac:dyDescent="0.2">
      <c r="A27" s="43">
        <v>25</v>
      </c>
      <c r="B27" s="47" t="s">
        <v>283</v>
      </c>
      <c r="C27" s="130" t="s">
        <v>284</v>
      </c>
      <c r="D27" s="172"/>
      <c r="E27" s="178">
        <v>1</v>
      </c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U27" s="143"/>
      <c r="V27" s="143"/>
      <c r="W27" s="143"/>
      <c r="X27" s="143"/>
      <c r="Y27" s="143"/>
    </row>
    <row r="28" spans="1:25" ht="12.75" hidden="1" customHeight="1" x14ac:dyDescent="0.2">
      <c r="A28" s="43"/>
      <c r="B28" s="47" t="s">
        <v>285</v>
      </c>
      <c r="C28" s="142" t="s">
        <v>56</v>
      </c>
      <c r="D28" s="182"/>
      <c r="E28" s="182"/>
      <c r="F28" s="182"/>
      <c r="G28" s="212" t="s">
        <v>2362</v>
      </c>
      <c r="H28" s="213"/>
      <c r="I28" s="213"/>
      <c r="J28" s="213"/>
      <c r="K28" s="213"/>
      <c r="L28" s="213"/>
      <c r="M28" s="213"/>
      <c r="N28" s="213"/>
      <c r="O28" s="214"/>
      <c r="U28" s="143"/>
      <c r="V28" s="143"/>
      <c r="W28" s="143"/>
      <c r="X28" s="143"/>
      <c r="Y28" s="143"/>
    </row>
    <row r="29" spans="1:25" ht="12.75" customHeight="1" x14ac:dyDescent="0.2">
      <c r="A29" s="43">
        <v>26</v>
      </c>
      <c r="B29" s="47" t="s">
        <v>286</v>
      </c>
      <c r="C29" s="130" t="s">
        <v>48</v>
      </c>
      <c r="D29" s="172"/>
      <c r="E29" s="178">
        <v>1</v>
      </c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U29" s="143"/>
      <c r="V29" s="143"/>
      <c r="W29" s="143"/>
      <c r="X29" s="143"/>
      <c r="Y29" s="143"/>
    </row>
    <row r="30" spans="1:25" ht="12.75" customHeight="1" x14ac:dyDescent="0.2">
      <c r="A30" s="43">
        <v>27</v>
      </c>
      <c r="B30" s="47" t="s">
        <v>287</v>
      </c>
      <c r="C30" s="130" t="s">
        <v>29</v>
      </c>
      <c r="D30" s="172"/>
      <c r="E30" s="178">
        <v>1</v>
      </c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U30" s="143"/>
      <c r="V30" s="143"/>
      <c r="W30" s="143"/>
      <c r="X30" s="143"/>
      <c r="Y30" s="143"/>
    </row>
    <row r="31" spans="1:25" ht="12.75" customHeight="1" x14ac:dyDescent="0.2">
      <c r="A31" s="43">
        <v>28</v>
      </c>
      <c r="B31" s="47" t="s">
        <v>288</v>
      </c>
      <c r="C31" s="57" t="s">
        <v>14</v>
      </c>
      <c r="D31" s="172"/>
      <c r="E31" s="172"/>
      <c r="F31" s="179">
        <v>1</v>
      </c>
      <c r="G31" s="172"/>
      <c r="H31" s="172"/>
      <c r="I31" s="172"/>
      <c r="J31" s="172"/>
      <c r="K31" s="172"/>
      <c r="L31" s="172"/>
      <c r="M31" s="172"/>
      <c r="N31" s="172"/>
      <c r="O31" s="172"/>
      <c r="U31" s="143"/>
      <c r="V31" s="144"/>
      <c r="W31" s="143"/>
      <c r="X31" s="143"/>
      <c r="Y31" s="143"/>
    </row>
    <row r="32" spans="1:25" ht="12.75" customHeight="1" x14ac:dyDescent="0.2">
      <c r="A32" s="43">
        <v>29</v>
      </c>
      <c r="B32" s="47" t="s">
        <v>289</v>
      </c>
      <c r="C32" s="130" t="s">
        <v>22</v>
      </c>
      <c r="D32" s="172"/>
      <c r="E32" s="178">
        <v>1</v>
      </c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U32" s="143"/>
      <c r="V32" s="144"/>
      <c r="W32" s="143"/>
      <c r="X32" s="143"/>
      <c r="Y32" s="143"/>
    </row>
    <row r="33" spans="1:25" ht="12.75" customHeight="1" x14ac:dyDescent="0.2">
      <c r="A33" s="43">
        <v>30</v>
      </c>
      <c r="B33" s="47" t="s">
        <v>290</v>
      </c>
      <c r="C33" s="128" t="s">
        <v>26</v>
      </c>
      <c r="D33" s="180">
        <v>1</v>
      </c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U33" s="143"/>
      <c r="V33" s="144"/>
      <c r="W33" s="143"/>
      <c r="X33" s="143"/>
      <c r="Y33" s="143"/>
    </row>
    <row r="34" spans="1:25" ht="12.75" customHeight="1" x14ac:dyDescent="0.2">
      <c r="A34" s="43">
        <v>31</v>
      </c>
      <c r="B34" s="47" t="s">
        <v>291</v>
      </c>
      <c r="C34" s="53" t="s">
        <v>292</v>
      </c>
      <c r="D34" s="172"/>
      <c r="E34" s="172"/>
      <c r="F34" s="172"/>
      <c r="G34" s="172"/>
      <c r="H34" s="183">
        <v>1</v>
      </c>
      <c r="I34" s="172"/>
      <c r="J34" s="172"/>
      <c r="K34" s="172"/>
      <c r="L34" s="172"/>
      <c r="M34" s="172"/>
      <c r="N34" s="172"/>
      <c r="O34" s="172"/>
      <c r="U34" s="143"/>
      <c r="V34" s="144"/>
      <c r="W34" s="143"/>
      <c r="X34" s="143"/>
      <c r="Y34" s="143"/>
    </row>
    <row r="35" spans="1:25" ht="12.75" customHeight="1" x14ac:dyDescent="0.2">
      <c r="A35" s="43">
        <v>32</v>
      </c>
      <c r="B35" s="47" t="s">
        <v>293</v>
      </c>
      <c r="C35" s="57" t="s">
        <v>35</v>
      </c>
      <c r="D35" s="172"/>
      <c r="E35" s="172"/>
      <c r="F35" s="179">
        <v>1</v>
      </c>
      <c r="G35" s="172"/>
      <c r="H35" s="172"/>
      <c r="I35" s="172"/>
      <c r="J35" s="172"/>
      <c r="K35" s="172"/>
      <c r="L35" s="172"/>
      <c r="M35" s="172"/>
      <c r="N35" s="172"/>
      <c r="O35" s="172"/>
      <c r="U35" s="143"/>
      <c r="V35" s="144"/>
      <c r="W35" s="143"/>
      <c r="X35" s="143"/>
      <c r="Y35" s="143"/>
    </row>
    <row r="36" spans="1:25" ht="12.75" customHeight="1" x14ac:dyDescent="0.2">
      <c r="A36" s="43">
        <v>33</v>
      </c>
      <c r="B36" s="47" t="s">
        <v>294</v>
      </c>
      <c r="C36" s="128" t="s">
        <v>85</v>
      </c>
      <c r="D36" s="180">
        <v>1</v>
      </c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U36" s="143"/>
      <c r="V36" s="144"/>
      <c r="W36" s="143"/>
      <c r="X36" s="143"/>
      <c r="Y36" s="143"/>
    </row>
    <row r="37" spans="1:25" ht="12.75" customHeight="1" x14ac:dyDescent="0.2">
      <c r="A37" s="43">
        <v>34</v>
      </c>
      <c r="B37" s="47" t="s">
        <v>295</v>
      </c>
      <c r="C37" s="128" t="s">
        <v>15</v>
      </c>
      <c r="D37" s="180">
        <v>1</v>
      </c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U37" s="143"/>
      <c r="V37" s="144"/>
      <c r="W37" s="143"/>
      <c r="X37" s="143"/>
      <c r="Y37" s="143"/>
    </row>
    <row r="38" spans="1:25" ht="12.75" customHeight="1" x14ac:dyDescent="0.2">
      <c r="A38" s="43">
        <v>35</v>
      </c>
      <c r="B38" s="47" t="s">
        <v>296</v>
      </c>
      <c r="C38" s="128" t="s">
        <v>42</v>
      </c>
      <c r="D38" s="180">
        <v>1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U38" s="143"/>
      <c r="V38" s="144"/>
      <c r="W38" s="143"/>
      <c r="X38" s="143"/>
      <c r="Y38" s="143"/>
    </row>
    <row r="39" spans="1:25" ht="12.75" customHeight="1" x14ac:dyDescent="0.2">
      <c r="A39" s="43">
        <v>36</v>
      </c>
      <c r="B39" s="47" t="s">
        <v>297</v>
      </c>
      <c r="C39" s="128" t="s">
        <v>11</v>
      </c>
      <c r="D39" s="180">
        <v>1</v>
      </c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U39" s="143"/>
      <c r="V39" s="144"/>
      <c r="W39" s="143"/>
      <c r="X39" s="143"/>
      <c r="Y39" s="143"/>
    </row>
    <row r="40" spans="1:25" ht="12.75" customHeight="1" x14ac:dyDescent="0.2">
      <c r="A40" s="43">
        <v>37</v>
      </c>
      <c r="B40" s="47" t="s">
        <v>298</v>
      </c>
      <c r="C40" s="130" t="s">
        <v>18</v>
      </c>
      <c r="D40" s="172"/>
      <c r="E40" s="178">
        <v>1</v>
      </c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U40" s="143"/>
      <c r="V40" s="144"/>
      <c r="W40" s="143"/>
      <c r="X40" s="143"/>
      <c r="Y40" s="143"/>
    </row>
    <row r="41" spans="1:25" ht="12.75" customHeight="1" x14ac:dyDescent="0.2">
      <c r="A41" s="43">
        <v>38</v>
      </c>
      <c r="B41" s="47" t="s">
        <v>299</v>
      </c>
      <c r="C41" s="130" t="s">
        <v>21</v>
      </c>
      <c r="D41" s="172"/>
      <c r="E41" s="178">
        <v>1</v>
      </c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U41" s="143"/>
      <c r="V41" s="144"/>
      <c r="W41" s="143"/>
      <c r="X41" s="143"/>
      <c r="Y41" s="143"/>
    </row>
    <row r="42" spans="1:25" ht="12.75" customHeight="1" x14ac:dyDescent="0.2">
      <c r="A42" s="43">
        <v>39</v>
      </c>
      <c r="B42" s="47" t="s">
        <v>300</v>
      </c>
      <c r="C42" s="130" t="s">
        <v>7</v>
      </c>
      <c r="D42" s="172"/>
      <c r="E42" s="178">
        <v>1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U42" s="143"/>
      <c r="V42" s="144"/>
      <c r="W42" s="143"/>
      <c r="X42" s="143"/>
      <c r="Y42" s="143"/>
    </row>
    <row r="43" spans="1:25" ht="12.75" hidden="1" customHeight="1" x14ac:dyDescent="0.2">
      <c r="A43" s="43"/>
      <c r="B43" s="47" t="s">
        <v>301</v>
      </c>
      <c r="C43" s="142" t="s">
        <v>58</v>
      </c>
      <c r="D43" s="182"/>
      <c r="E43" s="182"/>
      <c r="F43" s="182"/>
      <c r="G43" s="212" t="s">
        <v>2603</v>
      </c>
      <c r="H43" s="213"/>
      <c r="I43" s="213"/>
      <c r="J43" s="213"/>
      <c r="K43" s="213"/>
      <c r="L43" s="213"/>
      <c r="M43" s="213"/>
      <c r="N43" s="213"/>
      <c r="O43" s="214"/>
      <c r="U43" s="143"/>
      <c r="V43" s="144"/>
      <c r="W43" s="143"/>
      <c r="X43" s="143"/>
      <c r="Y43" s="143"/>
    </row>
    <row r="44" spans="1:25" ht="12.75" customHeight="1" x14ac:dyDescent="0.2">
      <c r="A44" s="43">
        <v>40</v>
      </c>
      <c r="B44" s="47" t="s">
        <v>302</v>
      </c>
      <c r="C44" s="130" t="s">
        <v>10</v>
      </c>
      <c r="D44" s="172"/>
      <c r="E44" s="178">
        <v>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</row>
    <row r="45" spans="1:25" ht="12.75" customHeight="1" x14ac:dyDescent="0.2">
      <c r="A45" s="43">
        <v>41</v>
      </c>
      <c r="B45" s="47" t="s">
        <v>303</v>
      </c>
      <c r="C45" s="128" t="s">
        <v>19</v>
      </c>
      <c r="D45" s="180">
        <v>1</v>
      </c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1:25" ht="12.75" customHeight="1" x14ac:dyDescent="0.2">
      <c r="A46" s="43">
        <v>42</v>
      </c>
      <c r="B46" s="47" t="s">
        <v>304</v>
      </c>
      <c r="C46" s="128" t="s">
        <v>27</v>
      </c>
      <c r="D46" s="180">
        <v>1</v>
      </c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1:25" ht="12.75" customHeight="1" x14ac:dyDescent="0.2">
      <c r="A47" s="43">
        <v>43</v>
      </c>
      <c r="B47" s="47" t="s">
        <v>305</v>
      </c>
      <c r="C47" s="128" t="s">
        <v>25</v>
      </c>
      <c r="D47" s="180">
        <v>1</v>
      </c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1:25" ht="12.75" customHeight="1" x14ac:dyDescent="0.2">
      <c r="A48" s="43">
        <v>44</v>
      </c>
      <c r="B48" s="47" t="s">
        <v>306</v>
      </c>
      <c r="C48" s="128" t="s">
        <v>69</v>
      </c>
      <c r="D48" s="180">
        <v>1</v>
      </c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1:20" ht="12.75" customHeight="1" x14ac:dyDescent="0.2">
      <c r="A49" s="43">
        <v>45</v>
      </c>
      <c r="B49" s="47" t="s">
        <v>307</v>
      </c>
      <c r="C49" s="128" t="s">
        <v>28</v>
      </c>
      <c r="D49" s="180">
        <v>1</v>
      </c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1:20" ht="12.75" customHeight="1" x14ac:dyDescent="0.2">
      <c r="A50" s="43">
        <v>46</v>
      </c>
      <c r="B50" s="47" t="s">
        <v>308</v>
      </c>
      <c r="C50" s="57" t="s">
        <v>23</v>
      </c>
      <c r="D50" s="172"/>
      <c r="E50" s="172"/>
      <c r="F50" s="179">
        <v>1</v>
      </c>
      <c r="G50" s="172"/>
      <c r="H50" s="172"/>
      <c r="I50" s="172"/>
      <c r="J50" s="172"/>
      <c r="K50" s="172"/>
      <c r="L50" s="172"/>
      <c r="M50" s="172"/>
      <c r="N50" s="172"/>
      <c r="O50" s="172"/>
    </row>
    <row r="51" spans="1:20" ht="12.75" customHeight="1" x14ac:dyDescent="0.2">
      <c r="A51" s="43">
        <v>47</v>
      </c>
      <c r="B51" s="47" t="s">
        <v>309</v>
      </c>
      <c r="C51" s="57" t="s">
        <v>310</v>
      </c>
      <c r="D51" s="172"/>
      <c r="E51" s="172"/>
      <c r="F51" s="179">
        <v>1</v>
      </c>
      <c r="G51" s="172"/>
      <c r="H51" s="172"/>
      <c r="I51" s="172"/>
      <c r="J51" s="172"/>
      <c r="K51" s="172"/>
      <c r="L51" s="172"/>
      <c r="M51" s="172"/>
      <c r="N51" s="172"/>
      <c r="O51" s="172"/>
    </row>
    <row r="52" spans="1:20" ht="12.75" customHeight="1" x14ac:dyDescent="0.2">
      <c r="A52" s="43">
        <v>48</v>
      </c>
      <c r="B52" s="47" t="s">
        <v>311</v>
      </c>
      <c r="C52" s="130" t="s">
        <v>45</v>
      </c>
      <c r="D52" s="172"/>
      <c r="E52" s="178">
        <v>1</v>
      </c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1:20" ht="12.75" customHeight="1" x14ac:dyDescent="0.2">
      <c r="A53" s="43">
        <v>49</v>
      </c>
      <c r="B53" s="47" t="s">
        <v>312</v>
      </c>
      <c r="C53" s="130" t="s">
        <v>313</v>
      </c>
      <c r="D53" s="172"/>
      <c r="E53" s="178">
        <v>1</v>
      </c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1:20" ht="12.75" customHeight="1" x14ac:dyDescent="0.2">
      <c r="A54" s="43">
        <v>50</v>
      </c>
      <c r="B54" s="47" t="s">
        <v>314</v>
      </c>
      <c r="C54" s="57" t="s">
        <v>20</v>
      </c>
      <c r="D54" s="172"/>
      <c r="E54" s="172"/>
      <c r="F54" s="179">
        <v>1</v>
      </c>
      <c r="G54" s="172"/>
      <c r="H54" s="172"/>
      <c r="I54" s="172"/>
      <c r="J54" s="172"/>
      <c r="K54" s="172"/>
      <c r="L54" s="172"/>
      <c r="M54" s="172"/>
      <c r="N54" s="172"/>
      <c r="O54" s="172"/>
    </row>
    <row r="55" spans="1:20" ht="12.75" customHeight="1" x14ac:dyDescent="0.2">
      <c r="A55" s="43">
        <v>51</v>
      </c>
      <c r="B55" s="47" t="s">
        <v>315</v>
      </c>
      <c r="C55" s="130" t="s">
        <v>5</v>
      </c>
      <c r="D55" s="172"/>
      <c r="E55" s="178">
        <v>1</v>
      </c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1:20" x14ac:dyDescent="0.2">
      <c r="A56" s="55"/>
      <c r="B56" s="56"/>
      <c r="C56" s="56"/>
      <c r="D56" s="131">
        <f>SUM(D2:D55)</f>
        <v>15</v>
      </c>
      <c r="E56" s="131">
        <f t="shared" ref="E56:I56" si="0">SUM(E2:E55)</f>
        <v>20</v>
      </c>
      <c r="F56" s="131">
        <f t="shared" si="0"/>
        <v>12</v>
      </c>
      <c r="G56" s="131">
        <f t="shared" si="0"/>
        <v>2</v>
      </c>
      <c r="H56" s="131">
        <f t="shared" si="0"/>
        <v>1</v>
      </c>
      <c r="I56" s="131">
        <f t="shared" si="0"/>
        <v>1</v>
      </c>
      <c r="J56" s="184"/>
      <c r="K56" s="184"/>
      <c r="L56" s="184"/>
      <c r="M56" s="184"/>
      <c r="N56" s="184"/>
      <c r="O56" s="184"/>
    </row>
    <row r="57" spans="1:20" x14ac:dyDescent="0.2">
      <c r="Q57" s="46">
        <v>1</v>
      </c>
      <c r="R57" s="46">
        <v>3</v>
      </c>
      <c r="S57" s="46">
        <v>417.13</v>
      </c>
      <c r="T57" s="46">
        <f>R57*S57</f>
        <v>1251.3900000000001</v>
      </c>
    </row>
    <row r="58" spans="1:20" x14ac:dyDescent="0.2">
      <c r="Q58" s="46">
        <v>2</v>
      </c>
      <c r="R58" s="46">
        <v>8</v>
      </c>
      <c r="S58" s="46">
        <v>65.72</v>
      </c>
      <c r="T58" s="46">
        <f t="shared" ref="T58:T62" si="1">R58*S58</f>
        <v>525.76</v>
      </c>
    </row>
    <row r="59" spans="1:20" x14ac:dyDescent="0.2">
      <c r="Q59" s="46">
        <v>3</v>
      </c>
      <c r="R59" s="46">
        <v>3</v>
      </c>
      <c r="S59" s="46">
        <v>152.46</v>
      </c>
      <c r="T59" s="46">
        <f t="shared" si="1"/>
        <v>457.38</v>
      </c>
    </row>
    <row r="60" spans="1:20" x14ac:dyDescent="0.2">
      <c r="Q60" s="46">
        <v>4</v>
      </c>
      <c r="R60" s="46">
        <v>1</v>
      </c>
      <c r="S60" s="46">
        <v>2065.62</v>
      </c>
      <c r="T60" s="46">
        <f t="shared" si="1"/>
        <v>2065.62</v>
      </c>
    </row>
    <row r="61" spans="1:20" ht="75.75" customHeight="1" x14ac:dyDescent="0.2">
      <c r="A61" s="137" t="s">
        <v>2248</v>
      </c>
      <c r="Q61" s="46">
        <v>5</v>
      </c>
      <c r="R61" s="46">
        <v>2</v>
      </c>
      <c r="S61" s="46">
        <v>262.14</v>
      </c>
      <c r="T61" s="46">
        <f t="shared" si="1"/>
        <v>524.28</v>
      </c>
    </row>
    <row r="62" spans="1:20" x14ac:dyDescent="0.2">
      <c r="A62" s="43">
        <v>3</v>
      </c>
      <c r="B62" s="47" t="s">
        <v>34</v>
      </c>
      <c r="C62" s="47" t="s">
        <v>16</v>
      </c>
      <c r="D62" s="46">
        <v>1</v>
      </c>
      <c r="Q62" s="163">
        <v>6</v>
      </c>
      <c r="R62" s="163">
        <v>1</v>
      </c>
      <c r="S62" s="163">
        <v>603.97</v>
      </c>
      <c r="T62" s="163">
        <f t="shared" si="1"/>
        <v>603.97</v>
      </c>
    </row>
    <row r="63" spans="1:20" x14ac:dyDescent="0.2">
      <c r="A63" s="43">
        <v>4</v>
      </c>
      <c r="B63" s="47" t="s">
        <v>83</v>
      </c>
      <c r="C63" s="47" t="s">
        <v>44</v>
      </c>
      <c r="D63" s="46">
        <v>1</v>
      </c>
      <c r="S63" s="46" t="s">
        <v>31</v>
      </c>
      <c r="T63" s="46">
        <f>SUM(T57:T62)</f>
        <v>5428.4</v>
      </c>
    </row>
    <row r="64" spans="1:20" x14ac:dyDescent="0.2">
      <c r="A64" s="43">
        <v>5</v>
      </c>
      <c r="B64" s="47" t="s">
        <v>273</v>
      </c>
      <c r="C64" s="47" t="s">
        <v>17</v>
      </c>
      <c r="D64" s="46">
        <v>1</v>
      </c>
      <c r="T64" s="163">
        <v>15112.43</v>
      </c>
    </row>
    <row r="65" spans="1:20" x14ac:dyDescent="0.2">
      <c r="A65" s="43">
        <v>7</v>
      </c>
      <c r="B65" s="47" t="s">
        <v>56</v>
      </c>
      <c r="C65" s="47" t="s">
        <v>47</v>
      </c>
      <c r="D65" s="46">
        <v>1</v>
      </c>
      <c r="S65" s="46" t="s">
        <v>2890</v>
      </c>
      <c r="T65" s="46">
        <f>T63+T64</f>
        <v>20540.830000000002</v>
      </c>
    </row>
    <row r="66" spans="1:20" x14ac:dyDescent="0.2">
      <c r="A66" s="43">
        <v>11</v>
      </c>
      <c r="B66" s="47" t="s">
        <v>292</v>
      </c>
      <c r="C66" s="47" t="s">
        <v>34</v>
      </c>
      <c r="D66" s="46">
        <v>1</v>
      </c>
    </row>
    <row r="67" spans="1:20" x14ac:dyDescent="0.2">
      <c r="A67" s="43">
        <v>16</v>
      </c>
      <c r="B67" s="47" t="s">
        <v>58</v>
      </c>
      <c r="C67" s="47" t="s">
        <v>83</v>
      </c>
      <c r="D67" s="46">
        <v>1</v>
      </c>
    </row>
    <row r="68" spans="1:20" x14ac:dyDescent="0.2">
      <c r="A68" s="43">
        <v>17</v>
      </c>
      <c r="C68" s="47" t="s">
        <v>273</v>
      </c>
      <c r="D68" s="46">
        <v>1</v>
      </c>
    </row>
    <row r="69" spans="1:20" x14ac:dyDescent="0.2">
      <c r="A69" s="43">
        <v>19</v>
      </c>
      <c r="C69" s="47" t="s">
        <v>59</v>
      </c>
      <c r="D69" s="46">
        <v>1</v>
      </c>
    </row>
    <row r="70" spans="1:20" x14ac:dyDescent="0.2">
      <c r="A70" s="43">
        <v>20</v>
      </c>
      <c r="C70" s="47" t="s">
        <v>24</v>
      </c>
      <c r="D70" s="46">
        <v>1</v>
      </c>
    </row>
    <row r="71" spans="1:20" x14ac:dyDescent="0.2">
      <c r="A71" s="43">
        <v>21</v>
      </c>
      <c r="C71" s="47" t="s">
        <v>279</v>
      </c>
      <c r="D71" s="46">
        <v>1</v>
      </c>
    </row>
    <row r="72" spans="1:20" x14ac:dyDescent="0.2">
      <c r="A72" s="43">
        <v>26</v>
      </c>
      <c r="C72" s="47" t="s">
        <v>56</v>
      </c>
      <c r="D72" s="46">
        <v>1</v>
      </c>
    </row>
    <row r="73" spans="1:20" x14ac:dyDescent="0.2">
      <c r="A73" s="43">
        <v>29</v>
      </c>
      <c r="C73" s="47" t="s">
        <v>14</v>
      </c>
      <c r="D73" s="46">
        <v>1</v>
      </c>
    </row>
    <row r="74" spans="1:20" x14ac:dyDescent="0.2">
      <c r="A74" s="43">
        <v>32</v>
      </c>
      <c r="C74" s="47" t="s">
        <v>292</v>
      </c>
      <c r="D74" s="46">
        <v>1</v>
      </c>
    </row>
    <row r="75" spans="1:20" x14ac:dyDescent="0.2">
      <c r="A75" s="43">
        <v>33</v>
      </c>
      <c r="C75" s="47" t="s">
        <v>35</v>
      </c>
      <c r="D75" s="46">
        <v>1</v>
      </c>
    </row>
    <row r="76" spans="1:20" x14ac:dyDescent="0.2">
      <c r="A76" s="43">
        <v>41</v>
      </c>
      <c r="C76" s="47" t="s">
        <v>58</v>
      </c>
      <c r="D76" s="46">
        <v>1</v>
      </c>
    </row>
    <row r="77" spans="1:20" x14ac:dyDescent="0.2">
      <c r="A77" s="43">
        <v>48</v>
      </c>
      <c r="C77" s="47" t="s">
        <v>23</v>
      </c>
      <c r="D77" s="46">
        <v>1</v>
      </c>
    </row>
    <row r="78" spans="1:20" x14ac:dyDescent="0.2">
      <c r="A78" s="43">
        <v>49</v>
      </c>
      <c r="C78" s="47" t="s">
        <v>310</v>
      </c>
      <c r="D78" s="46">
        <v>1</v>
      </c>
    </row>
    <row r="79" spans="1:20" x14ac:dyDescent="0.2">
      <c r="A79" s="43">
        <v>52</v>
      </c>
      <c r="C79" s="47" t="s">
        <v>20</v>
      </c>
      <c r="D79" s="46">
        <v>1</v>
      </c>
    </row>
    <row r="81" spans="1:4" x14ac:dyDescent="0.2">
      <c r="A81" s="137" t="s">
        <v>2249</v>
      </c>
    </row>
    <row r="82" spans="1:4" x14ac:dyDescent="0.2">
      <c r="A82" s="43">
        <v>11</v>
      </c>
      <c r="C82" s="47" t="s">
        <v>34</v>
      </c>
      <c r="D82" s="46">
        <v>1</v>
      </c>
    </row>
    <row r="83" spans="1:4" x14ac:dyDescent="0.2">
      <c r="A83" s="43">
        <v>16</v>
      </c>
      <c r="C83" s="47" t="s">
        <v>83</v>
      </c>
      <c r="D83" s="46">
        <v>1</v>
      </c>
    </row>
    <row r="84" spans="1:4" x14ac:dyDescent="0.2">
      <c r="A84" s="43">
        <v>17</v>
      </c>
      <c r="C84" s="47" t="s">
        <v>273</v>
      </c>
      <c r="D84" s="46">
        <v>1</v>
      </c>
    </row>
    <row r="85" spans="1:4" x14ac:dyDescent="0.2">
      <c r="A85" s="43">
        <v>26</v>
      </c>
      <c r="C85" s="47" t="s">
        <v>56</v>
      </c>
      <c r="D85" s="46">
        <v>1</v>
      </c>
    </row>
    <row r="86" spans="1:4" x14ac:dyDescent="0.2">
      <c r="A86" s="43">
        <v>32</v>
      </c>
      <c r="C86" s="47" t="s">
        <v>292</v>
      </c>
      <c r="D86" s="46">
        <v>1</v>
      </c>
    </row>
    <row r="87" spans="1:4" x14ac:dyDescent="0.2">
      <c r="A87" s="43">
        <v>41</v>
      </c>
      <c r="C87" s="47" t="s">
        <v>58</v>
      </c>
      <c r="D87" s="46">
        <v>1</v>
      </c>
    </row>
    <row r="89" spans="1:4" x14ac:dyDescent="0.2">
      <c r="A89" s="137" t="s">
        <v>2328</v>
      </c>
    </row>
    <row r="90" spans="1:4" x14ac:dyDescent="0.2">
      <c r="A90" s="43">
        <v>16</v>
      </c>
      <c r="B90" s="140" t="s">
        <v>83</v>
      </c>
      <c r="C90" s="140" t="s">
        <v>83</v>
      </c>
    </row>
    <row r="91" spans="1:4" x14ac:dyDescent="0.2">
      <c r="A91" s="43">
        <v>17</v>
      </c>
      <c r="B91" s="140" t="s">
        <v>273</v>
      </c>
      <c r="C91" s="140" t="s">
        <v>273</v>
      </c>
    </row>
  </sheetData>
  <autoFilter ref="A1:G56" xr:uid="{00000000-0009-0000-0000-000005000000}"/>
  <mergeCells count="2">
    <mergeCell ref="G28:O28"/>
    <mergeCell ref="G43:O43"/>
  </mergeCells>
  <pageMargins left="0.19685039370078741" right="0.19685039370078741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0"/>
  <sheetViews>
    <sheetView topLeftCell="A94" zoomScaleNormal="100" workbookViewId="0">
      <selection activeCell="G121" sqref="G12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4.140625" style="1" customWidth="1"/>
    <col min="10" max="13" width="3.7109375" style="1" customWidth="1"/>
    <col min="14" max="14" width="4" style="1" customWidth="1"/>
    <col min="15" max="16384" width="9.140625" style="1"/>
  </cols>
  <sheetData>
    <row r="1" spans="1:14" ht="15" x14ac:dyDescent="0.25">
      <c r="C1" s="215" t="s">
        <v>3351</v>
      </c>
      <c r="D1" s="215"/>
      <c r="E1" s="215"/>
      <c r="F1" s="215"/>
    </row>
    <row r="2" spans="1:14" ht="27.75" customHeight="1" x14ac:dyDescent="0.2">
      <c r="A2" s="216" t="s">
        <v>3352</v>
      </c>
      <c r="B2" s="216"/>
      <c r="C2" s="216"/>
      <c r="D2" s="216"/>
      <c r="E2" s="216"/>
      <c r="F2" s="216"/>
      <c r="G2" s="216"/>
    </row>
    <row r="4" spans="1:14" ht="63.75" x14ac:dyDescent="0.2">
      <c r="A4" s="13" t="s">
        <v>3</v>
      </c>
      <c r="B4" s="13" t="s">
        <v>73</v>
      </c>
      <c r="C4" s="14" t="s">
        <v>4</v>
      </c>
      <c r="D4" s="14" t="s">
        <v>13</v>
      </c>
      <c r="E4" s="13" t="s">
        <v>72</v>
      </c>
      <c r="F4" s="31" t="s">
        <v>0</v>
      </c>
      <c r="G4" s="34"/>
      <c r="I4" s="19" t="s">
        <v>38</v>
      </c>
      <c r="J4" s="19" t="s">
        <v>99</v>
      </c>
      <c r="K4" s="19" t="s">
        <v>412</v>
      </c>
      <c r="L4" s="29"/>
      <c r="M4" s="29"/>
    </row>
    <row r="5" spans="1:14" ht="42" customHeight="1" x14ac:dyDescent="0.2">
      <c r="A5" s="12">
        <v>1</v>
      </c>
      <c r="B5" s="10"/>
      <c r="C5" s="8"/>
      <c r="D5" s="9"/>
      <c r="E5" s="10" t="s">
        <v>2246</v>
      </c>
      <c r="F5" s="32"/>
      <c r="G5" s="37"/>
      <c r="I5" s="16"/>
      <c r="J5" s="16"/>
      <c r="K5" s="16"/>
      <c r="L5" s="3"/>
      <c r="M5" s="3"/>
    </row>
    <row r="6" spans="1:14" ht="12.75" customHeight="1" x14ac:dyDescent="0.2">
      <c r="A6" s="12">
        <v>2</v>
      </c>
      <c r="B6" s="12"/>
      <c r="C6" s="8"/>
      <c r="D6" s="9"/>
      <c r="E6" s="10"/>
      <c r="F6" s="32"/>
      <c r="G6" s="35"/>
      <c r="I6" s="16"/>
      <c r="J6" s="16"/>
      <c r="K6" s="16"/>
      <c r="L6" s="3"/>
      <c r="M6" s="3"/>
      <c r="N6" s="25"/>
    </row>
    <row r="7" spans="1:14" ht="12.75" customHeight="1" x14ac:dyDescent="0.2">
      <c r="A7" s="12">
        <v>3</v>
      </c>
      <c r="B7" s="12"/>
      <c r="C7" s="8"/>
      <c r="D7" s="9"/>
      <c r="E7" s="10"/>
      <c r="F7" s="32"/>
      <c r="G7" s="35"/>
      <c r="I7" s="16"/>
      <c r="J7" s="16"/>
      <c r="K7" s="16"/>
      <c r="L7" s="3"/>
      <c r="M7" s="3"/>
      <c r="N7" s="22"/>
    </row>
    <row r="8" spans="1:14" ht="12.75" customHeight="1" x14ac:dyDescent="0.2">
      <c r="A8" s="12">
        <v>4</v>
      </c>
      <c r="B8" s="12"/>
      <c r="C8" s="8"/>
      <c r="D8" s="9"/>
      <c r="E8" s="10"/>
      <c r="F8" s="32"/>
      <c r="G8" s="35"/>
      <c r="I8" s="16"/>
      <c r="J8" s="16"/>
      <c r="K8" s="16"/>
      <c r="L8" s="3"/>
      <c r="M8" s="3"/>
      <c r="N8" s="22"/>
    </row>
    <row r="9" spans="1:14" ht="12.75" customHeight="1" x14ac:dyDescent="0.2">
      <c r="A9" s="12">
        <v>5</v>
      </c>
      <c r="B9" s="12"/>
      <c r="C9" s="8"/>
      <c r="D9" s="9"/>
      <c r="E9" s="10"/>
      <c r="F9" s="32"/>
      <c r="G9" s="35"/>
      <c r="I9" s="16"/>
      <c r="J9" s="16"/>
      <c r="K9" s="16"/>
      <c r="L9" s="3"/>
      <c r="M9" s="3"/>
      <c r="N9" s="22"/>
    </row>
    <row r="10" spans="1:14" ht="12.75" customHeight="1" x14ac:dyDescent="0.2">
      <c r="A10" s="12">
        <v>6</v>
      </c>
      <c r="B10" s="12"/>
      <c r="C10" s="8"/>
      <c r="D10" s="9"/>
      <c r="E10" s="10"/>
      <c r="F10" s="32"/>
      <c r="G10" s="35"/>
      <c r="I10" s="16"/>
      <c r="J10" s="16"/>
      <c r="K10" s="16"/>
      <c r="L10" s="3"/>
      <c r="M10" s="3"/>
      <c r="N10" s="22"/>
    </row>
    <row r="11" spans="1:14" ht="12.75" customHeight="1" x14ac:dyDescent="0.2">
      <c r="A11" s="12">
        <v>7</v>
      </c>
      <c r="B11" s="12"/>
      <c r="C11" s="8"/>
      <c r="D11" s="9"/>
      <c r="E11" s="10"/>
      <c r="F11" s="32"/>
      <c r="G11" s="35"/>
      <c r="I11" s="16"/>
      <c r="J11" s="16"/>
      <c r="K11" s="16"/>
      <c r="L11" s="3"/>
      <c r="M11" s="3"/>
      <c r="N11" s="22"/>
    </row>
    <row r="12" spans="1:14" ht="12.75" customHeight="1" x14ac:dyDescent="0.2">
      <c r="A12" s="12">
        <v>8</v>
      </c>
      <c r="B12" s="12"/>
      <c r="C12" s="8"/>
      <c r="D12" s="9"/>
      <c r="E12" s="10"/>
      <c r="F12" s="32"/>
      <c r="G12" s="35"/>
      <c r="I12" s="16"/>
      <c r="J12" s="16"/>
      <c r="K12" s="16"/>
      <c r="L12" s="3"/>
      <c r="M12" s="3"/>
      <c r="N12" s="25"/>
    </row>
    <row r="13" spans="1:14" ht="12.75" customHeight="1" x14ac:dyDescent="0.2">
      <c r="A13" s="12">
        <v>9</v>
      </c>
      <c r="B13" s="12"/>
      <c r="C13" s="8"/>
      <c r="D13" s="9"/>
      <c r="E13" s="10"/>
      <c r="F13" s="32"/>
      <c r="G13" s="35"/>
      <c r="I13" s="16"/>
      <c r="J13" s="16"/>
      <c r="K13" s="16"/>
      <c r="L13" s="3"/>
      <c r="M13" s="3"/>
    </row>
    <row r="14" spans="1:14" ht="12.75" customHeight="1" x14ac:dyDescent="0.2">
      <c r="A14" s="12">
        <v>10</v>
      </c>
      <c r="B14" s="12"/>
      <c r="C14" s="8"/>
      <c r="D14" s="9"/>
      <c r="E14" s="10"/>
      <c r="F14" s="32"/>
      <c r="G14" s="35"/>
      <c r="I14" s="16"/>
      <c r="J14" s="16"/>
      <c r="K14" s="16"/>
      <c r="L14" s="3"/>
      <c r="M14" s="3"/>
    </row>
    <row r="15" spans="1:14" ht="12.75" customHeight="1" x14ac:dyDescent="0.2">
      <c r="A15" s="12">
        <v>11</v>
      </c>
      <c r="B15" s="12"/>
      <c r="C15" s="8"/>
      <c r="D15" s="9"/>
      <c r="E15" s="10"/>
      <c r="F15" s="32"/>
      <c r="G15" s="35"/>
      <c r="I15" s="16"/>
      <c r="J15" s="16"/>
      <c r="K15" s="16"/>
      <c r="L15" s="3"/>
      <c r="M15" s="3"/>
    </row>
    <row r="16" spans="1:14" ht="12.75" customHeight="1" x14ac:dyDescent="0.2">
      <c r="A16" s="12">
        <v>12</v>
      </c>
      <c r="B16" s="12"/>
      <c r="C16" s="8"/>
      <c r="D16" s="9"/>
      <c r="E16" s="10"/>
      <c r="F16" s="38"/>
      <c r="G16" s="35"/>
      <c r="I16" s="16"/>
      <c r="J16" s="16"/>
      <c r="K16" s="16"/>
      <c r="L16" s="3"/>
      <c r="M16" s="3"/>
    </row>
    <row r="17" spans="1:13" ht="12.75" customHeight="1" x14ac:dyDescent="0.2">
      <c r="A17" s="12">
        <v>13</v>
      </c>
      <c r="B17" s="12"/>
      <c r="C17" s="8"/>
      <c r="D17" s="9"/>
      <c r="E17" s="10"/>
      <c r="F17" s="38"/>
      <c r="G17" s="35"/>
      <c r="I17" s="16"/>
      <c r="J17" s="16"/>
      <c r="K17" s="16"/>
      <c r="L17" s="3"/>
      <c r="M17" s="3"/>
    </row>
    <row r="18" spans="1:13" ht="12.75" customHeight="1" x14ac:dyDescent="0.2">
      <c r="A18" s="12">
        <v>14</v>
      </c>
      <c r="B18" s="12"/>
      <c r="C18" s="8"/>
      <c r="D18" s="9"/>
      <c r="E18" s="10"/>
      <c r="F18" s="38"/>
      <c r="G18" s="35"/>
      <c r="I18" s="16"/>
      <c r="J18" s="16"/>
      <c r="K18" s="16"/>
      <c r="L18" s="3"/>
      <c r="M18" s="3"/>
    </row>
    <row r="19" spans="1:13" ht="12.75" customHeight="1" x14ac:dyDescent="0.2">
      <c r="A19" s="12">
        <v>15</v>
      </c>
      <c r="B19" s="12"/>
      <c r="C19" s="8"/>
      <c r="D19" s="9"/>
      <c r="E19" s="10"/>
      <c r="F19" s="38"/>
      <c r="G19" s="35"/>
      <c r="I19" s="16"/>
      <c r="J19" s="16"/>
      <c r="K19" s="16"/>
      <c r="L19" s="3"/>
      <c r="M19" s="3"/>
    </row>
    <row r="20" spans="1:13" ht="12.75" customHeight="1" x14ac:dyDescent="0.2">
      <c r="A20" s="12">
        <v>16</v>
      </c>
      <c r="B20" s="12"/>
      <c r="C20" s="8"/>
      <c r="D20" s="9"/>
      <c r="E20" s="10"/>
      <c r="F20" s="38"/>
      <c r="G20" s="35"/>
      <c r="I20" s="16"/>
      <c r="J20" s="16"/>
      <c r="K20" s="16"/>
      <c r="L20" s="3"/>
      <c r="M20" s="3"/>
    </row>
    <row r="21" spans="1:13" ht="12.75" customHeight="1" x14ac:dyDescent="0.2">
      <c r="A21" s="12">
        <v>17</v>
      </c>
      <c r="B21" s="12"/>
      <c r="C21" s="8"/>
      <c r="D21" s="9"/>
      <c r="E21" s="10"/>
      <c r="F21" s="38"/>
      <c r="G21" s="35"/>
      <c r="I21" s="16"/>
      <c r="J21" s="16"/>
      <c r="K21" s="16"/>
      <c r="L21" s="3"/>
      <c r="M21" s="3"/>
    </row>
    <row r="22" spans="1:13" ht="12.75" customHeight="1" x14ac:dyDescent="0.2">
      <c r="A22" s="12">
        <v>18</v>
      </c>
      <c r="B22" s="12"/>
      <c r="C22" s="8"/>
      <c r="D22" s="9"/>
      <c r="E22" s="10"/>
      <c r="F22" s="32"/>
      <c r="G22" s="35"/>
      <c r="I22" s="16"/>
      <c r="J22" s="16"/>
      <c r="K22" s="16"/>
      <c r="L22" s="3"/>
      <c r="M22" s="3"/>
    </row>
    <row r="23" spans="1:13" ht="12.75" customHeight="1" x14ac:dyDescent="0.2">
      <c r="A23" s="12">
        <v>19</v>
      </c>
      <c r="B23" s="12"/>
      <c r="C23" s="8"/>
      <c r="D23" s="9"/>
      <c r="E23" s="10"/>
      <c r="F23" s="32"/>
      <c r="G23" s="35"/>
      <c r="I23" s="16"/>
      <c r="J23" s="16"/>
      <c r="K23" s="16"/>
      <c r="L23" s="3"/>
      <c r="M23" s="3"/>
    </row>
    <row r="24" spans="1:13" ht="12.75" customHeight="1" x14ac:dyDescent="0.2">
      <c r="A24" s="12">
        <v>20</v>
      </c>
      <c r="B24" s="12"/>
      <c r="C24" s="8"/>
      <c r="D24" s="9"/>
      <c r="E24" s="10"/>
      <c r="F24" s="32"/>
      <c r="G24" s="35"/>
      <c r="I24" s="16"/>
      <c r="J24" s="16"/>
      <c r="K24" s="16"/>
      <c r="L24" s="3"/>
      <c r="M24" s="3"/>
    </row>
    <row r="25" spans="1:13" ht="12.75" customHeight="1" x14ac:dyDescent="0.2">
      <c r="A25" s="12">
        <v>21</v>
      </c>
      <c r="B25" s="12"/>
      <c r="C25" s="8"/>
      <c r="D25" s="9"/>
      <c r="E25" s="10"/>
      <c r="F25" s="32"/>
      <c r="G25" s="35"/>
      <c r="I25" s="16"/>
      <c r="J25" s="16"/>
      <c r="K25" s="16"/>
      <c r="L25" s="3"/>
      <c r="M25" s="3"/>
    </row>
    <row r="26" spans="1:13" ht="12.75" customHeight="1" x14ac:dyDescent="0.2">
      <c r="A26" s="12">
        <v>22</v>
      </c>
      <c r="B26" s="12"/>
      <c r="C26" s="8"/>
      <c r="D26" s="9"/>
      <c r="E26" s="10"/>
      <c r="F26" s="32"/>
      <c r="G26" s="35"/>
      <c r="I26" s="16"/>
      <c r="J26" s="16"/>
      <c r="K26" s="16"/>
      <c r="L26" s="3"/>
      <c r="M26" s="3"/>
    </row>
    <row r="27" spans="1:13" x14ac:dyDescent="0.2">
      <c r="A27" s="12">
        <v>23</v>
      </c>
      <c r="B27" s="26"/>
      <c r="C27" s="8"/>
      <c r="D27" s="133"/>
      <c r="E27" s="10"/>
      <c r="F27" s="32"/>
      <c r="G27" s="35"/>
      <c r="I27" s="16"/>
      <c r="J27" s="16"/>
      <c r="K27" s="16"/>
      <c r="L27" s="3"/>
      <c r="M27" s="3"/>
    </row>
    <row r="28" spans="1:13" x14ac:dyDescent="0.2">
      <c r="A28" s="12">
        <v>24</v>
      </c>
      <c r="B28" s="26"/>
      <c r="C28" s="8"/>
      <c r="D28" s="133"/>
      <c r="E28" s="10"/>
      <c r="F28" s="32"/>
      <c r="G28" s="35"/>
      <c r="I28" s="16"/>
      <c r="J28" s="16"/>
      <c r="K28" s="16"/>
      <c r="L28" s="3"/>
      <c r="M28" s="3"/>
    </row>
    <row r="29" spans="1:13" x14ac:dyDescent="0.2">
      <c r="A29" s="12">
        <v>25</v>
      </c>
      <c r="B29" s="26"/>
      <c r="C29" s="8"/>
      <c r="D29" s="133"/>
      <c r="E29" s="10"/>
      <c r="F29" s="32"/>
      <c r="G29" s="35"/>
      <c r="I29" s="16"/>
      <c r="J29" s="16"/>
      <c r="K29" s="16"/>
      <c r="L29" s="3"/>
      <c r="M29" s="3"/>
    </row>
    <row r="30" spans="1:13" x14ac:dyDescent="0.2">
      <c r="A30" s="12">
        <v>26</v>
      </c>
      <c r="B30" s="26"/>
      <c r="C30" s="8"/>
      <c r="D30" s="133"/>
      <c r="E30" s="10"/>
      <c r="F30" s="32"/>
      <c r="G30" s="35"/>
      <c r="I30" s="16"/>
      <c r="J30" s="16"/>
      <c r="K30" s="16"/>
      <c r="L30" s="3"/>
      <c r="M30" s="3"/>
    </row>
    <row r="31" spans="1:13" x14ac:dyDescent="0.2">
      <c r="A31" s="12">
        <v>27</v>
      </c>
      <c r="B31" s="26"/>
      <c r="C31" s="8"/>
      <c r="D31" s="133"/>
      <c r="E31" s="10"/>
      <c r="F31" s="32"/>
      <c r="G31" s="35"/>
      <c r="I31" s="16"/>
      <c r="J31" s="16"/>
      <c r="K31" s="16"/>
      <c r="L31" s="3"/>
      <c r="M31" s="3"/>
    </row>
    <row r="32" spans="1:13" x14ac:dyDescent="0.2">
      <c r="A32" s="12">
        <v>28</v>
      </c>
      <c r="B32" s="26"/>
      <c r="C32" s="8"/>
      <c r="D32" s="133"/>
      <c r="E32" s="10"/>
      <c r="F32" s="32"/>
      <c r="G32" s="35"/>
      <c r="I32" s="16"/>
      <c r="J32" s="16"/>
      <c r="K32" s="16"/>
      <c r="L32" s="3"/>
      <c r="M32" s="3"/>
    </row>
    <row r="33" spans="1:13" x14ac:dyDescent="0.2">
      <c r="A33" s="12">
        <v>29</v>
      </c>
      <c r="B33" s="26"/>
      <c r="C33" s="8"/>
      <c r="D33" s="133"/>
      <c r="E33" s="10"/>
      <c r="F33" s="32"/>
      <c r="G33" s="35"/>
      <c r="I33" s="16"/>
      <c r="J33" s="16"/>
      <c r="K33" s="16"/>
      <c r="L33" s="3"/>
      <c r="M33" s="3"/>
    </row>
    <row r="34" spans="1:13" x14ac:dyDescent="0.2">
      <c r="A34" s="12">
        <v>30</v>
      </c>
      <c r="B34" s="26"/>
      <c r="C34" s="8"/>
      <c r="D34" s="133"/>
      <c r="E34" s="10"/>
      <c r="F34" s="32"/>
      <c r="G34" s="35"/>
      <c r="I34" s="16"/>
      <c r="J34" s="16"/>
      <c r="K34" s="16"/>
      <c r="L34" s="3"/>
      <c r="M34" s="3"/>
    </row>
    <row r="35" spans="1:13" x14ac:dyDescent="0.2">
      <c r="A35" s="12">
        <v>31</v>
      </c>
      <c r="B35" s="26"/>
      <c r="C35" s="8"/>
      <c r="D35" s="133"/>
      <c r="E35" s="10"/>
      <c r="F35" s="32"/>
      <c r="G35" s="35"/>
      <c r="I35" s="16"/>
      <c r="J35" s="16"/>
      <c r="K35" s="16"/>
      <c r="L35" s="3"/>
      <c r="M35" s="3"/>
    </row>
    <row r="36" spans="1:13" x14ac:dyDescent="0.2">
      <c r="A36" s="12">
        <v>32</v>
      </c>
      <c r="B36" s="12"/>
      <c r="C36" s="8"/>
      <c r="D36" s="9"/>
      <c r="E36" s="10"/>
      <c r="F36" s="32"/>
      <c r="G36" s="35"/>
      <c r="I36" s="16"/>
      <c r="J36" s="16"/>
      <c r="K36" s="16"/>
      <c r="L36" s="3"/>
      <c r="M36" s="3"/>
    </row>
    <row r="37" spans="1:13" x14ac:dyDescent="0.2">
      <c r="A37" s="12">
        <v>33</v>
      </c>
      <c r="B37" s="12"/>
      <c r="C37" s="8"/>
      <c r="D37" s="9"/>
      <c r="E37" s="10"/>
      <c r="F37" s="32"/>
      <c r="G37" s="35"/>
      <c r="I37" s="16"/>
      <c r="J37" s="16"/>
      <c r="K37" s="16"/>
      <c r="L37" s="3"/>
      <c r="M37" s="3"/>
    </row>
    <row r="38" spans="1:13" x14ac:dyDescent="0.2">
      <c r="A38" s="12">
        <v>34</v>
      </c>
      <c r="B38" s="12"/>
      <c r="C38" s="8"/>
      <c r="D38" s="9"/>
      <c r="E38" s="10"/>
      <c r="F38" s="32"/>
      <c r="G38" s="35"/>
      <c r="I38" s="16"/>
      <c r="J38" s="16"/>
      <c r="K38" s="16"/>
      <c r="L38" s="3"/>
      <c r="M38" s="3"/>
    </row>
    <row r="39" spans="1:13" x14ac:dyDescent="0.2">
      <c r="A39" s="12">
        <v>35</v>
      </c>
      <c r="B39" s="12"/>
      <c r="C39" s="8"/>
      <c r="D39" s="9"/>
      <c r="E39" s="10"/>
      <c r="F39" s="32"/>
      <c r="G39" s="35"/>
      <c r="I39" s="16"/>
      <c r="J39" s="16"/>
      <c r="K39" s="16"/>
      <c r="L39" s="3"/>
      <c r="M39" s="3"/>
    </row>
    <row r="40" spans="1:13" x14ac:dyDescent="0.2">
      <c r="A40" s="12">
        <v>36</v>
      </c>
      <c r="B40" s="12"/>
      <c r="C40" s="8"/>
      <c r="D40" s="9"/>
      <c r="E40" s="10"/>
      <c r="F40" s="32"/>
      <c r="G40" s="35"/>
      <c r="I40" s="16"/>
      <c r="J40" s="16"/>
      <c r="K40" s="16"/>
      <c r="L40" s="3"/>
      <c r="M40" s="3"/>
    </row>
    <row r="41" spans="1:13" x14ac:dyDescent="0.2">
      <c r="A41" s="12">
        <v>37</v>
      </c>
      <c r="B41" s="12"/>
      <c r="C41" s="8"/>
      <c r="D41" s="9"/>
      <c r="E41" s="10"/>
      <c r="F41" s="32"/>
      <c r="G41" s="35"/>
      <c r="I41" s="16"/>
      <c r="J41" s="16"/>
      <c r="K41" s="16"/>
      <c r="L41" s="3"/>
      <c r="M41" s="3"/>
    </row>
    <row r="42" spans="1:13" x14ac:dyDescent="0.2">
      <c r="A42" s="12">
        <v>38</v>
      </c>
      <c r="B42" s="12"/>
      <c r="C42" s="8"/>
      <c r="D42" s="9"/>
      <c r="E42" s="10"/>
      <c r="F42" s="32"/>
      <c r="G42" s="35"/>
      <c r="I42" s="16"/>
      <c r="J42" s="16"/>
      <c r="K42" s="16"/>
      <c r="L42" s="3"/>
      <c r="M42" s="3"/>
    </row>
    <row r="43" spans="1:13" x14ac:dyDescent="0.2">
      <c r="A43" s="12">
        <v>39</v>
      </c>
      <c r="B43" s="12"/>
      <c r="C43" s="8"/>
      <c r="D43" s="9"/>
      <c r="E43" s="10"/>
      <c r="F43" s="32"/>
      <c r="G43" s="35"/>
      <c r="I43" s="16"/>
      <c r="J43" s="16"/>
      <c r="K43" s="16"/>
      <c r="L43" s="3"/>
      <c r="M43" s="3"/>
    </row>
    <row r="44" spans="1:13" x14ac:dyDescent="0.2">
      <c r="A44" s="12">
        <v>40</v>
      </c>
      <c r="B44" s="12"/>
      <c r="C44" s="8"/>
      <c r="D44" s="9"/>
      <c r="E44" s="10"/>
      <c r="F44" s="32"/>
      <c r="G44" s="35"/>
      <c r="I44" s="16"/>
      <c r="J44" s="16"/>
      <c r="K44" s="16"/>
      <c r="L44" s="3"/>
      <c r="M44" s="3"/>
    </row>
    <row r="45" spans="1:13" x14ac:dyDescent="0.2">
      <c r="A45" s="12">
        <v>41</v>
      </c>
      <c r="B45" s="12"/>
      <c r="C45" s="8"/>
      <c r="D45" s="9"/>
      <c r="E45" s="10"/>
      <c r="F45" s="32"/>
      <c r="G45" s="35"/>
      <c r="I45" s="16"/>
      <c r="J45" s="16"/>
      <c r="K45" s="16"/>
      <c r="L45" s="3"/>
      <c r="M45" s="3"/>
    </row>
    <row r="46" spans="1:13" x14ac:dyDescent="0.2">
      <c r="A46" s="12">
        <v>42</v>
      </c>
      <c r="B46" s="12"/>
      <c r="C46" s="8"/>
      <c r="D46" s="9"/>
      <c r="E46" s="10"/>
      <c r="F46" s="32"/>
      <c r="G46" s="35"/>
      <c r="I46" s="16"/>
      <c r="J46" s="16"/>
      <c r="K46" s="16"/>
      <c r="L46" s="3"/>
      <c r="M46" s="3"/>
    </row>
    <row r="47" spans="1:13" x14ac:dyDescent="0.2">
      <c r="A47" s="12">
        <v>43</v>
      </c>
      <c r="B47" s="12"/>
      <c r="C47" s="8"/>
      <c r="D47" s="9"/>
      <c r="E47" s="10"/>
      <c r="F47" s="32"/>
      <c r="G47" s="35"/>
      <c r="I47" s="16"/>
      <c r="J47" s="16"/>
      <c r="K47" s="16"/>
      <c r="L47" s="3"/>
      <c r="M47" s="3"/>
    </row>
    <row r="48" spans="1:13" x14ac:dyDescent="0.2">
      <c r="A48" s="12">
        <v>44</v>
      </c>
      <c r="B48" s="12"/>
      <c r="C48" s="8"/>
      <c r="D48" s="9"/>
      <c r="E48" s="10"/>
      <c r="F48" s="32"/>
      <c r="G48" s="35"/>
      <c r="I48" s="16"/>
      <c r="J48" s="16"/>
      <c r="K48" s="16"/>
      <c r="L48" s="3"/>
      <c r="M48" s="3"/>
    </row>
    <row r="49" spans="1:13" x14ac:dyDescent="0.2">
      <c r="A49" s="12">
        <v>45</v>
      </c>
      <c r="B49" s="12"/>
      <c r="C49" s="8"/>
      <c r="D49" s="9"/>
      <c r="E49" s="10"/>
      <c r="F49" s="32"/>
      <c r="G49" s="35"/>
      <c r="I49" s="16"/>
      <c r="J49" s="16"/>
      <c r="K49" s="16"/>
      <c r="L49" s="3"/>
      <c r="M49" s="3"/>
    </row>
    <row r="50" spans="1:13" x14ac:dyDescent="0.2">
      <c r="A50" s="12">
        <v>46</v>
      </c>
      <c r="B50" s="12"/>
      <c r="C50" s="8"/>
      <c r="D50" s="9"/>
      <c r="E50" s="10"/>
      <c r="F50" s="32"/>
      <c r="G50" s="35"/>
      <c r="I50" s="16"/>
      <c r="J50" s="16"/>
      <c r="K50" s="16"/>
      <c r="L50" s="3"/>
      <c r="M50" s="3"/>
    </row>
    <row r="51" spans="1:13" x14ac:dyDescent="0.2">
      <c r="A51" s="12">
        <v>47</v>
      </c>
      <c r="B51" s="12"/>
      <c r="C51" s="8"/>
      <c r="D51" s="9"/>
      <c r="E51" s="10"/>
      <c r="F51" s="32"/>
      <c r="G51" s="35"/>
      <c r="I51" s="16"/>
      <c r="J51" s="16"/>
      <c r="K51" s="16"/>
      <c r="L51" s="3"/>
      <c r="M51" s="3"/>
    </row>
    <row r="52" spans="1:13" x14ac:dyDescent="0.2">
      <c r="A52" s="12">
        <v>48</v>
      </c>
      <c r="B52" s="12"/>
      <c r="C52" s="8"/>
      <c r="D52" s="9"/>
      <c r="E52" s="10"/>
      <c r="F52" s="32"/>
      <c r="G52" s="35"/>
      <c r="I52" s="16"/>
      <c r="J52" s="16"/>
      <c r="K52" s="16"/>
      <c r="L52" s="3"/>
      <c r="M52" s="3"/>
    </row>
    <row r="53" spans="1:13" x14ac:dyDescent="0.2">
      <c r="A53" s="12">
        <v>49</v>
      </c>
      <c r="B53" s="12"/>
      <c r="C53" s="8"/>
      <c r="D53" s="9"/>
      <c r="E53" s="10"/>
      <c r="F53" s="32"/>
      <c r="G53" s="35"/>
      <c r="I53" s="16"/>
      <c r="J53" s="16"/>
      <c r="K53" s="16"/>
      <c r="L53" s="3"/>
      <c r="M53" s="3"/>
    </row>
    <row r="54" spans="1:13" x14ac:dyDescent="0.2">
      <c r="A54" s="12">
        <v>50</v>
      </c>
      <c r="B54" s="12"/>
      <c r="C54" s="8"/>
      <c r="D54" s="9"/>
      <c r="E54" s="10"/>
      <c r="F54" s="32"/>
      <c r="G54" s="35"/>
      <c r="I54" s="16"/>
      <c r="J54" s="16"/>
      <c r="K54" s="16"/>
      <c r="L54" s="3"/>
      <c r="M54" s="3"/>
    </row>
    <row r="55" spans="1:13" x14ac:dyDescent="0.2">
      <c r="A55" s="12">
        <v>51</v>
      </c>
      <c r="B55" s="12"/>
      <c r="C55" s="8"/>
      <c r="D55" s="9"/>
      <c r="E55" s="10"/>
      <c r="F55" s="32"/>
      <c r="G55" s="35"/>
      <c r="I55" s="16"/>
      <c r="J55" s="16"/>
      <c r="K55" s="16"/>
      <c r="L55" s="3"/>
      <c r="M55" s="3"/>
    </row>
    <row r="56" spans="1:13" x14ac:dyDescent="0.2">
      <c r="A56" s="12">
        <v>52</v>
      </c>
      <c r="B56" s="12"/>
      <c r="C56" s="8"/>
      <c r="D56" s="9"/>
      <c r="E56" s="10"/>
      <c r="F56" s="32"/>
      <c r="G56" s="35"/>
      <c r="I56" s="16"/>
      <c r="J56" s="16"/>
      <c r="K56" s="16"/>
      <c r="L56" s="3"/>
      <c r="M56" s="3"/>
    </row>
    <row r="57" spans="1:13" x14ac:dyDescent="0.2">
      <c r="A57" s="12">
        <v>53</v>
      </c>
      <c r="B57" s="12"/>
      <c r="C57" s="8"/>
      <c r="D57" s="9"/>
      <c r="E57" s="10"/>
      <c r="F57" s="32"/>
      <c r="G57" s="35"/>
      <c r="I57" s="16"/>
      <c r="J57" s="16"/>
      <c r="K57" s="16"/>
      <c r="L57" s="3"/>
      <c r="M57" s="3"/>
    </row>
    <row r="58" spans="1:13" x14ac:dyDescent="0.2">
      <c r="A58" s="12">
        <v>54</v>
      </c>
      <c r="B58" s="12"/>
      <c r="C58" s="8"/>
      <c r="D58" s="9"/>
      <c r="E58" s="10"/>
      <c r="F58" s="32"/>
      <c r="G58" s="35"/>
      <c r="I58" s="16"/>
      <c r="J58" s="16"/>
      <c r="K58" s="16"/>
      <c r="L58" s="3"/>
      <c r="M58" s="3"/>
    </row>
    <row r="59" spans="1:13" x14ac:dyDescent="0.2">
      <c r="A59" s="12">
        <v>55</v>
      </c>
      <c r="B59" s="12"/>
      <c r="C59" s="8"/>
      <c r="D59" s="9"/>
      <c r="E59" s="10"/>
      <c r="F59" s="32"/>
      <c r="G59" s="35"/>
      <c r="I59" s="16"/>
      <c r="J59" s="16"/>
      <c r="K59" s="16"/>
      <c r="L59" s="3"/>
      <c r="M59" s="3"/>
    </row>
    <row r="60" spans="1:13" x14ac:dyDescent="0.2">
      <c r="A60" s="12">
        <v>56</v>
      </c>
      <c r="B60" s="12"/>
      <c r="C60" s="8"/>
      <c r="D60" s="9"/>
      <c r="E60" s="10"/>
      <c r="F60" s="32"/>
      <c r="G60" s="35"/>
      <c r="I60" s="16"/>
      <c r="J60" s="16"/>
      <c r="K60" s="16"/>
      <c r="L60" s="3"/>
      <c r="M60" s="3"/>
    </row>
    <row r="61" spans="1:13" x14ac:dyDescent="0.2">
      <c r="A61" s="12">
        <v>57</v>
      </c>
      <c r="B61" s="12"/>
      <c r="C61" s="8"/>
      <c r="D61" s="9"/>
      <c r="E61" s="10"/>
      <c r="F61" s="32"/>
      <c r="G61" s="35"/>
      <c r="I61" s="16"/>
      <c r="J61" s="16"/>
      <c r="K61" s="16"/>
      <c r="L61" s="3"/>
      <c r="M61" s="3"/>
    </row>
    <row r="62" spans="1:13" x14ac:dyDescent="0.2">
      <c r="A62" s="12">
        <v>58</v>
      </c>
      <c r="B62" s="12"/>
      <c r="C62" s="8"/>
      <c r="D62" s="9"/>
      <c r="E62" s="10"/>
      <c r="F62" s="32"/>
      <c r="G62" s="35"/>
      <c r="I62" s="16"/>
      <c r="J62" s="16"/>
      <c r="K62" s="16"/>
      <c r="L62" s="3"/>
      <c r="M62" s="3"/>
    </row>
    <row r="63" spans="1:13" x14ac:dyDescent="0.2">
      <c r="A63" s="12">
        <v>59</v>
      </c>
      <c r="B63" s="12"/>
      <c r="C63" s="8"/>
      <c r="D63" s="9"/>
      <c r="E63" s="10"/>
      <c r="F63" s="32"/>
      <c r="G63" s="35"/>
      <c r="I63" s="16"/>
      <c r="J63" s="16"/>
      <c r="K63" s="16"/>
      <c r="L63" s="3"/>
      <c r="M63" s="3"/>
    </row>
    <row r="64" spans="1:13" x14ac:dyDescent="0.2">
      <c r="A64" s="12">
        <v>60</v>
      </c>
      <c r="B64" s="12"/>
      <c r="C64" s="8"/>
      <c r="D64" s="9"/>
      <c r="E64" s="10"/>
      <c r="F64" s="32"/>
      <c r="G64" s="35"/>
      <c r="I64" s="16"/>
      <c r="J64" s="16"/>
      <c r="K64" s="16"/>
      <c r="L64" s="3"/>
      <c r="M64" s="3"/>
    </row>
    <row r="65" spans="1:14" x14ac:dyDescent="0.2">
      <c r="A65" s="12">
        <v>61</v>
      </c>
      <c r="B65" s="12"/>
      <c r="C65" s="8"/>
      <c r="D65" s="9"/>
      <c r="E65" s="10"/>
      <c r="F65" s="32"/>
      <c r="G65" s="35"/>
      <c r="I65" s="16"/>
      <c r="J65" s="16"/>
      <c r="K65" s="16"/>
      <c r="L65" s="3"/>
      <c r="M65" s="3"/>
    </row>
    <row r="66" spans="1:14" x14ac:dyDescent="0.2">
      <c r="A66" s="12">
        <v>62</v>
      </c>
      <c r="B66" s="12"/>
      <c r="C66" s="8"/>
      <c r="D66" s="9"/>
      <c r="E66" s="10"/>
      <c r="F66" s="32"/>
      <c r="G66" s="35"/>
      <c r="I66" s="16"/>
      <c r="J66" s="16"/>
      <c r="K66" s="16"/>
      <c r="L66" s="3"/>
      <c r="M66" s="3"/>
    </row>
    <row r="67" spans="1:14" x14ac:dyDescent="0.2">
      <c r="A67" s="12">
        <v>63</v>
      </c>
      <c r="B67" s="12"/>
      <c r="C67" s="8"/>
      <c r="D67" s="9"/>
      <c r="E67" s="10"/>
      <c r="F67" s="32"/>
      <c r="G67" s="35"/>
      <c r="I67" s="16"/>
      <c r="J67" s="16"/>
      <c r="K67" s="16"/>
      <c r="L67" s="3"/>
      <c r="M67" s="3"/>
    </row>
    <row r="68" spans="1:14" x14ac:dyDescent="0.2">
      <c r="A68" s="12">
        <v>64</v>
      </c>
      <c r="B68" s="12"/>
      <c r="C68" s="8"/>
      <c r="D68" s="9"/>
      <c r="E68" s="10"/>
      <c r="F68" s="32"/>
      <c r="G68" s="35"/>
      <c r="I68" s="16"/>
      <c r="J68" s="16"/>
      <c r="K68" s="16"/>
      <c r="L68" s="3"/>
      <c r="M68" s="3"/>
    </row>
    <row r="69" spans="1:14" x14ac:dyDescent="0.2">
      <c r="A69" s="12">
        <v>65</v>
      </c>
      <c r="B69" s="12"/>
      <c r="C69" s="8"/>
      <c r="D69" s="9"/>
      <c r="E69" s="9"/>
      <c r="F69" s="33"/>
      <c r="G69" s="36"/>
      <c r="I69" s="16"/>
      <c r="J69" s="16"/>
      <c r="K69" s="16"/>
      <c r="L69" s="3"/>
      <c r="M69" s="3"/>
    </row>
    <row r="70" spans="1:14" x14ac:dyDescent="0.2">
      <c r="A70" s="12"/>
      <c r="B70" s="12"/>
      <c r="C70" s="11" t="s">
        <v>31</v>
      </c>
      <c r="D70" s="17">
        <f>SUM(D5:D69)</f>
        <v>0</v>
      </c>
      <c r="E70" s="9"/>
      <c r="F70" s="33"/>
      <c r="G70" s="36"/>
    </row>
    <row r="72" spans="1:14" ht="15.75" customHeight="1" x14ac:dyDescent="0.2">
      <c r="C72" s="135" t="s">
        <v>2245</v>
      </c>
      <c r="D72" s="99"/>
      <c r="E72" s="99"/>
      <c r="F72" s="99"/>
    </row>
    <row r="74" spans="1:14" ht="33.75" customHeight="1" x14ac:dyDescent="0.2">
      <c r="A74" s="217" t="s">
        <v>3353</v>
      </c>
      <c r="B74" s="217"/>
      <c r="C74" s="217"/>
      <c r="D74" s="217"/>
      <c r="E74" s="217"/>
      <c r="F74" s="217"/>
      <c r="G74" s="217"/>
    </row>
    <row r="76" spans="1:14" ht="63.75" x14ac:dyDescent="0.2">
      <c r="A76" s="13" t="s">
        <v>3</v>
      </c>
      <c r="B76" s="13" t="s">
        <v>73</v>
      </c>
      <c r="C76" s="14" t="s">
        <v>4</v>
      </c>
      <c r="D76" s="14" t="s">
        <v>13</v>
      </c>
      <c r="E76" s="13" t="s">
        <v>72</v>
      </c>
      <c r="F76" s="15" t="s">
        <v>0</v>
      </c>
      <c r="G76" s="13" t="s">
        <v>1</v>
      </c>
      <c r="I76" s="19" t="s">
        <v>37</v>
      </c>
      <c r="J76" s="19" t="s">
        <v>38</v>
      </c>
      <c r="K76" s="19" t="s">
        <v>39</v>
      </c>
      <c r="L76" s="19" t="s">
        <v>40</v>
      </c>
      <c r="M76" s="19" t="s">
        <v>41</v>
      </c>
      <c r="N76" s="30" t="s">
        <v>100</v>
      </c>
    </row>
    <row r="77" spans="1:14" x14ac:dyDescent="0.2">
      <c r="A77" s="12">
        <v>1</v>
      </c>
      <c r="B77" s="10"/>
      <c r="C77" s="7"/>
      <c r="D77" s="5"/>
      <c r="E77" s="16"/>
      <c r="F77" s="7"/>
      <c r="G77" s="10"/>
      <c r="I77" s="16"/>
      <c r="J77" s="16"/>
      <c r="K77" s="16"/>
      <c r="L77" s="16"/>
      <c r="M77" s="28"/>
      <c r="N77" s="16"/>
    </row>
    <row r="78" spans="1:14" ht="20.25" customHeight="1" x14ac:dyDescent="0.2">
      <c r="A78" s="12">
        <v>2</v>
      </c>
      <c r="B78" s="10"/>
      <c r="C78" s="11"/>
      <c r="D78" s="18"/>
      <c r="E78" s="10"/>
      <c r="F78" s="11"/>
      <c r="G78" s="10"/>
      <c r="I78" s="16"/>
      <c r="J78" s="16"/>
      <c r="K78" s="16"/>
      <c r="L78" s="16"/>
      <c r="M78" s="28"/>
      <c r="N78" s="16"/>
    </row>
    <row r="79" spans="1:14" x14ac:dyDescent="0.2">
      <c r="A79" s="12">
        <v>3</v>
      </c>
      <c r="B79" s="12"/>
      <c r="C79" s="11"/>
      <c r="D79" s="9"/>
      <c r="E79" s="10"/>
      <c r="F79" s="11"/>
      <c r="G79" s="10"/>
      <c r="I79" s="16"/>
      <c r="J79" s="16"/>
      <c r="K79" s="16"/>
      <c r="L79" s="16"/>
      <c r="M79" s="28"/>
      <c r="N79" s="16"/>
    </row>
    <row r="80" spans="1:14" x14ac:dyDescent="0.2">
      <c r="A80" s="12">
        <v>4</v>
      </c>
      <c r="B80" s="12"/>
      <c r="C80" s="11"/>
      <c r="D80" s="9"/>
      <c r="E80" s="10"/>
      <c r="F80" s="11"/>
      <c r="G80" s="10"/>
      <c r="I80" s="16"/>
      <c r="J80" s="16"/>
      <c r="K80" s="16"/>
      <c r="L80" s="16"/>
      <c r="M80" s="28"/>
      <c r="N80" s="16"/>
    </row>
    <row r="81" spans="1:14" x14ac:dyDescent="0.2">
      <c r="A81" s="12">
        <v>5</v>
      </c>
      <c r="B81" s="12"/>
      <c r="C81" s="8"/>
      <c r="D81" s="9"/>
      <c r="E81" s="10"/>
      <c r="F81" s="11"/>
      <c r="G81" s="10"/>
      <c r="I81" s="16"/>
      <c r="J81" s="16"/>
      <c r="K81" s="16"/>
      <c r="L81" s="16"/>
      <c r="M81" s="28"/>
      <c r="N81" s="16"/>
    </row>
    <row r="82" spans="1:14" x14ac:dyDescent="0.2">
      <c r="A82" s="12">
        <v>6</v>
      </c>
      <c r="B82" s="12"/>
      <c r="C82" s="20"/>
      <c r="D82" s="9"/>
      <c r="E82" s="10"/>
      <c r="F82" s="11"/>
      <c r="G82" s="10"/>
      <c r="I82" s="16"/>
      <c r="J82" s="16"/>
      <c r="K82" s="16"/>
      <c r="L82" s="16"/>
      <c r="M82" s="28"/>
      <c r="N82" s="16"/>
    </row>
    <row r="83" spans="1:14" x14ac:dyDescent="0.2">
      <c r="A83" s="12">
        <v>7</v>
      </c>
      <c r="B83" s="12"/>
      <c r="C83" s="20"/>
      <c r="D83" s="9"/>
      <c r="E83" s="10"/>
      <c r="F83" s="11"/>
      <c r="G83" s="10"/>
      <c r="I83" s="16"/>
      <c r="J83" s="16"/>
      <c r="K83" s="16"/>
      <c r="L83" s="16"/>
      <c r="M83" s="28"/>
      <c r="N83" s="16"/>
    </row>
    <row r="84" spans="1:14" x14ac:dyDescent="0.2">
      <c r="A84" s="12">
        <v>8</v>
      </c>
      <c r="B84" s="12"/>
      <c r="C84" s="20"/>
      <c r="D84" s="9"/>
      <c r="E84" s="10"/>
      <c r="F84" s="11"/>
      <c r="G84" s="10"/>
      <c r="I84" s="16"/>
      <c r="J84" s="16"/>
      <c r="K84" s="16"/>
      <c r="L84" s="16"/>
      <c r="M84" s="28"/>
      <c r="N84" s="16"/>
    </row>
    <row r="85" spans="1:14" x14ac:dyDescent="0.2">
      <c r="A85" s="12">
        <v>9</v>
      </c>
      <c r="B85" s="12"/>
      <c r="C85" s="21"/>
      <c r="D85" s="9"/>
      <c r="E85" s="10"/>
      <c r="F85" s="11"/>
      <c r="G85" s="10"/>
      <c r="I85" s="16"/>
      <c r="J85" s="16"/>
      <c r="K85" s="16"/>
      <c r="L85" s="16"/>
      <c r="M85" s="28"/>
      <c r="N85" s="16"/>
    </row>
    <row r="86" spans="1:14" x14ac:dyDescent="0.2">
      <c r="A86" s="12">
        <v>10</v>
      </c>
      <c r="B86" s="12"/>
      <c r="C86" s="11"/>
      <c r="D86" s="9"/>
      <c r="E86" s="10"/>
      <c r="F86" s="11"/>
      <c r="G86" s="10"/>
      <c r="I86" s="136"/>
      <c r="J86" s="16"/>
      <c r="K86" s="16"/>
      <c r="L86" s="16"/>
      <c r="M86" s="16"/>
      <c r="N86" s="16"/>
    </row>
    <row r="87" spans="1:14" x14ac:dyDescent="0.2">
      <c r="A87" s="12">
        <v>11</v>
      </c>
      <c r="B87" s="12"/>
      <c r="C87" s="8"/>
      <c r="D87" s="9"/>
      <c r="E87" s="10"/>
      <c r="F87" s="11"/>
      <c r="G87" s="10"/>
      <c r="I87" s="16"/>
      <c r="J87" s="16"/>
      <c r="K87" s="16"/>
      <c r="L87" s="16"/>
      <c r="M87" s="16"/>
      <c r="N87" s="16"/>
    </row>
    <row r="88" spans="1:14" x14ac:dyDescent="0.2">
      <c r="A88" s="12">
        <v>12</v>
      </c>
      <c r="B88" s="12"/>
      <c r="C88" s="8"/>
      <c r="D88" s="9"/>
      <c r="E88" s="10"/>
      <c r="F88" s="11"/>
      <c r="G88" s="10"/>
      <c r="I88" s="16"/>
      <c r="J88" s="16"/>
      <c r="K88" s="16"/>
      <c r="L88" s="16"/>
      <c r="M88" s="16"/>
      <c r="N88" s="16"/>
    </row>
    <row r="89" spans="1:14" x14ac:dyDescent="0.2">
      <c r="A89" s="12">
        <v>13</v>
      </c>
      <c r="B89" s="12"/>
      <c r="C89" s="8"/>
      <c r="D89" s="9"/>
      <c r="E89" s="10"/>
      <c r="F89" s="11"/>
      <c r="G89" s="10"/>
      <c r="I89" s="16"/>
      <c r="J89" s="16"/>
      <c r="K89" s="16"/>
      <c r="L89" s="16"/>
      <c r="M89" s="16"/>
      <c r="N89" s="16"/>
    </row>
    <row r="90" spans="1:14" x14ac:dyDescent="0.2">
      <c r="A90" s="12">
        <v>14</v>
      </c>
      <c r="B90" s="12"/>
      <c r="C90" s="8"/>
      <c r="D90" s="9"/>
      <c r="E90" s="10"/>
      <c r="F90" s="11"/>
      <c r="G90" s="10"/>
      <c r="I90" s="16"/>
      <c r="J90" s="16"/>
      <c r="K90" s="16"/>
      <c r="L90" s="16"/>
      <c r="M90" s="16"/>
      <c r="N90" s="16"/>
    </row>
    <row r="91" spans="1:14" x14ac:dyDescent="0.2">
      <c r="A91" s="12">
        <v>15</v>
      </c>
      <c r="B91" s="12"/>
      <c r="C91" s="8"/>
      <c r="D91" s="9"/>
      <c r="E91" s="10"/>
      <c r="F91" s="11"/>
      <c r="G91" s="10"/>
      <c r="I91" s="16"/>
      <c r="J91" s="16"/>
      <c r="K91" s="16"/>
      <c r="L91" s="16"/>
      <c r="M91" s="16"/>
      <c r="N91" s="16"/>
    </row>
    <row r="92" spans="1:14" x14ac:dyDescent="0.2">
      <c r="A92" s="12">
        <v>16</v>
      </c>
      <c r="B92" s="12"/>
      <c r="C92" s="8"/>
      <c r="D92" s="9"/>
      <c r="E92" s="10"/>
      <c r="F92" s="11"/>
      <c r="G92" s="10"/>
      <c r="I92" s="16"/>
      <c r="J92" s="16"/>
      <c r="K92" s="16"/>
      <c r="L92" s="16"/>
      <c r="M92" s="16"/>
      <c r="N92" s="16"/>
    </row>
    <row r="93" spans="1:14" x14ac:dyDescent="0.2">
      <c r="A93" s="12">
        <v>17</v>
      </c>
      <c r="B93" s="12"/>
      <c r="C93" s="8"/>
      <c r="D93" s="9"/>
      <c r="E93" s="10"/>
      <c r="F93" s="11"/>
      <c r="G93" s="10"/>
      <c r="I93" s="16"/>
      <c r="J93" s="16"/>
      <c r="K93" s="16"/>
      <c r="L93" s="16"/>
      <c r="M93" s="16"/>
      <c r="N93" s="16"/>
    </row>
    <row r="94" spans="1:14" x14ac:dyDescent="0.2">
      <c r="A94" s="12">
        <v>18</v>
      </c>
      <c r="B94" s="12"/>
      <c r="C94" s="8"/>
      <c r="D94" s="9"/>
      <c r="E94" s="10"/>
      <c r="F94" s="11"/>
      <c r="G94" s="10"/>
      <c r="I94" s="16"/>
      <c r="J94" s="16"/>
      <c r="K94" s="16"/>
      <c r="L94" s="16"/>
      <c r="M94" s="16"/>
      <c r="N94" s="16"/>
    </row>
    <row r="95" spans="1:14" x14ac:dyDescent="0.2">
      <c r="A95" s="12">
        <v>19</v>
      </c>
      <c r="B95" s="12"/>
      <c r="C95" s="8"/>
      <c r="D95" s="9"/>
      <c r="E95" s="10"/>
      <c r="F95" s="11"/>
      <c r="G95" s="10"/>
      <c r="I95" s="16"/>
      <c r="J95" s="16"/>
      <c r="K95" s="16"/>
      <c r="L95" s="16"/>
      <c r="M95" s="16"/>
      <c r="N95" s="16"/>
    </row>
    <row r="96" spans="1:14" x14ac:dyDescent="0.2">
      <c r="A96" s="12">
        <v>20</v>
      </c>
      <c r="B96" s="12"/>
      <c r="C96" s="8"/>
      <c r="D96" s="9"/>
      <c r="E96" s="10"/>
      <c r="F96" s="11"/>
      <c r="G96" s="10"/>
      <c r="I96" s="16"/>
      <c r="J96" s="16"/>
      <c r="K96" s="16"/>
      <c r="L96" s="16"/>
      <c r="M96" s="16"/>
      <c r="N96" s="16"/>
    </row>
    <row r="97" spans="1:14" x14ac:dyDescent="0.2">
      <c r="A97" s="12">
        <v>21</v>
      </c>
      <c r="B97" s="12"/>
      <c r="C97" s="8"/>
      <c r="D97" s="9"/>
      <c r="E97" s="10"/>
      <c r="F97" s="11"/>
      <c r="G97" s="10"/>
      <c r="I97" s="16"/>
      <c r="J97" s="16"/>
      <c r="K97" s="16"/>
      <c r="L97" s="16"/>
      <c r="M97" s="16"/>
      <c r="N97" s="16"/>
    </row>
    <row r="98" spans="1:14" x14ac:dyDescent="0.2">
      <c r="A98" s="12">
        <v>22</v>
      </c>
      <c r="B98" s="12"/>
      <c r="C98" s="8"/>
      <c r="D98" s="9"/>
      <c r="E98" s="10"/>
      <c r="F98" s="11"/>
      <c r="G98" s="10"/>
      <c r="I98" s="16"/>
      <c r="J98" s="16"/>
      <c r="K98" s="16"/>
      <c r="L98" s="16"/>
      <c r="M98" s="16"/>
      <c r="N98" s="16"/>
    </row>
    <row r="99" spans="1:14" x14ac:dyDescent="0.2">
      <c r="A99" s="12">
        <v>23</v>
      </c>
      <c r="B99" s="12"/>
      <c r="C99" s="8"/>
      <c r="D99" s="9"/>
      <c r="E99" s="10"/>
      <c r="F99" s="11"/>
      <c r="G99" s="10"/>
      <c r="I99" s="16"/>
      <c r="J99" s="16"/>
      <c r="K99" s="16"/>
      <c r="L99" s="16"/>
      <c r="M99" s="16"/>
      <c r="N99" s="16"/>
    </row>
    <row r="100" spans="1:14" x14ac:dyDescent="0.2">
      <c r="A100" s="12">
        <v>24</v>
      </c>
      <c r="B100" s="12"/>
      <c r="C100" s="8"/>
      <c r="D100" s="9"/>
      <c r="E100" s="10"/>
      <c r="F100" s="11"/>
      <c r="G100" s="10"/>
      <c r="I100" s="16"/>
      <c r="J100" s="16"/>
      <c r="K100" s="16"/>
      <c r="L100" s="16"/>
      <c r="M100" s="16"/>
      <c r="N100" s="16"/>
    </row>
    <row r="101" spans="1:14" x14ac:dyDescent="0.2">
      <c r="A101" s="12">
        <v>25</v>
      </c>
      <c r="B101" s="12"/>
      <c r="C101" s="8"/>
      <c r="D101" s="9"/>
      <c r="E101" s="10"/>
      <c r="F101" s="11"/>
      <c r="G101" s="10"/>
      <c r="I101" s="16"/>
      <c r="J101" s="16"/>
      <c r="K101" s="16"/>
      <c r="L101" s="16"/>
      <c r="M101" s="16"/>
      <c r="N101" s="16"/>
    </row>
    <row r="102" spans="1:14" x14ac:dyDescent="0.2">
      <c r="A102" s="12">
        <v>26</v>
      </c>
      <c r="B102" s="12"/>
      <c r="C102" s="8"/>
      <c r="D102" s="9"/>
      <c r="E102" s="10"/>
      <c r="F102" s="11"/>
      <c r="G102" s="10"/>
      <c r="I102" s="16"/>
      <c r="J102" s="16"/>
      <c r="K102" s="16"/>
      <c r="L102" s="16"/>
      <c r="M102" s="16"/>
      <c r="N102" s="16"/>
    </row>
    <row r="103" spans="1:14" x14ac:dyDescent="0.2">
      <c r="A103" s="12">
        <v>27</v>
      </c>
      <c r="B103" s="12"/>
      <c r="C103" s="8"/>
      <c r="D103" s="9"/>
      <c r="E103" s="10"/>
      <c r="F103" s="11"/>
      <c r="G103" s="10"/>
      <c r="I103" s="16"/>
      <c r="J103" s="16"/>
      <c r="K103" s="16"/>
      <c r="L103" s="16"/>
      <c r="M103" s="16"/>
      <c r="N103" s="16"/>
    </row>
    <row r="104" spans="1:14" x14ac:dyDescent="0.2">
      <c r="A104" s="12">
        <v>28</v>
      </c>
      <c r="B104" s="12"/>
      <c r="C104" s="8"/>
      <c r="D104" s="9"/>
      <c r="E104" s="10"/>
      <c r="F104" s="11"/>
      <c r="G104" s="10"/>
      <c r="I104" s="16"/>
      <c r="J104" s="16"/>
      <c r="K104" s="16"/>
      <c r="L104" s="16"/>
      <c r="M104" s="16"/>
      <c r="N104" s="16"/>
    </row>
    <row r="105" spans="1:14" x14ac:dyDescent="0.2">
      <c r="A105" s="12">
        <v>29</v>
      </c>
      <c r="B105" s="12"/>
      <c r="C105" s="8"/>
      <c r="D105" s="9"/>
      <c r="E105" s="10"/>
      <c r="F105" s="11"/>
      <c r="G105" s="10"/>
      <c r="I105" s="16"/>
      <c r="J105" s="16"/>
      <c r="K105" s="16"/>
      <c r="L105" s="16"/>
      <c r="M105" s="16"/>
      <c r="N105" s="16"/>
    </row>
    <row r="106" spans="1:14" x14ac:dyDescent="0.2">
      <c r="A106" s="12">
        <v>30</v>
      </c>
      <c r="B106" s="12"/>
      <c r="C106" s="8"/>
      <c r="D106" s="9"/>
      <c r="E106" s="10"/>
      <c r="F106" s="11"/>
      <c r="G106" s="10"/>
      <c r="I106" s="16"/>
      <c r="J106" s="16"/>
      <c r="K106" s="16"/>
      <c r="L106" s="16"/>
      <c r="M106" s="16"/>
      <c r="N106" s="16"/>
    </row>
    <row r="107" spans="1:14" x14ac:dyDescent="0.2">
      <c r="A107" s="12">
        <v>31</v>
      </c>
      <c r="B107" s="12"/>
      <c r="C107" s="11"/>
      <c r="D107" s="9"/>
      <c r="E107" s="10"/>
      <c r="F107" s="11"/>
      <c r="G107" s="10"/>
      <c r="I107" s="16"/>
      <c r="J107" s="16"/>
      <c r="K107" s="16"/>
      <c r="L107" s="16"/>
      <c r="M107" s="16"/>
      <c r="N107" s="16"/>
    </row>
    <row r="108" spans="1:14" x14ac:dyDescent="0.2">
      <c r="A108" s="12"/>
      <c r="B108" s="12"/>
      <c r="C108" s="11"/>
      <c r="D108" s="9"/>
      <c r="E108" s="10"/>
      <c r="F108" s="8"/>
      <c r="G108" s="10"/>
      <c r="I108" s="16"/>
      <c r="J108" s="16"/>
      <c r="K108" s="16"/>
      <c r="L108" s="16"/>
      <c r="M108" s="28"/>
      <c r="N108" s="16"/>
    </row>
    <row r="109" spans="1:14" x14ac:dyDescent="0.2">
      <c r="A109" s="12"/>
      <c r="B109" s="12"/>
      <c r="C109" s="11" t="s">
        <v>31</v>
      </c>
      <c r="D109" s="18">
        <f>SUM(D77:D108)</f>
        <v>0</v>
      </c>
      <c r="E109" s="9"/>
      <c r="F109" s="9"/>
      <c r="G109" s="9"/>
      <c r="I109" s="16"/>
      <c r="J109" s="16"/>
      <c r="K109" s="16"/>
      <c r="L109" s="16"/>
      <c r="M109" s="28"/>
      <c r="N109" s="16"/>
    </row>
    <row r="111" spans="1:14" x14ac:dyDescent="0.2">
      <c r="C111" s="135" t="s">
        <v>2245</v>
      </c>
      <c r="D111" s="99"/>
      <c r="E111" s="99"/>
      <c r="F111" s="99"/>
    </row>
    <row r="113" spans="1:14" ht="33" customHeight="1" x14ac:dyDescent="0.2">
      <c r="A113" s="217" t="s">
        <v>3354</v>
      </c>
      <c r="B113" s="217"/>
      <c r="C113" s="217"/>
      <c r="D113" s="217"/>
      <c r="E113" s="217"/>
      <c r="F113" s="217"/>
      <c r="G113" s="217"/>
    </row>
    <row r="115" spans="1:14" ht="38.25" x14ac:dyDescent="0.2">
      <c r="A115" s="13" t="s">
        <v>3</v>
      </c>
      <c r="B115" s="13"/>
      <c r="C115" s="14" t="s">
        <v>4</v>
      </c>
      <c r="D115" s="14" t="s">
        <v>13</v>
      </c>
      <c r="E115" s="13" t="s">
        <v>72</v>
      </c>
      <c r="F115" s="15" t="s">
        <v>0</v>
      </c>
      <c r="G115" s="13" t="s">
        <v>1</v>
      </c>
      <c r="I115" s="19" t="s">
        <v>37</v>
      </c>
      <c r="J115" s="19" t="s">
        <v>38</v>
      </c>
      <c r="K115" s="19" t="s">
        <v>39</v>
      </c>
      <c r="L115" s="19" t="s">
        <v>40</v>
      </c>
      <c r="M115" s="19" t="s">
        <v>41</v>
      </c>
      <c r="N115" s="30" t="s">
        <v>100</v>
      </c>
    </row>
    <row r="116" spans="1:14" x14ac:dyDescent="0.2">
      <c r="A116" s="12">
        <v>1</v>
      </c>
      <c r="B116" s="12"/>
      <c r="C116" s="11"/>
      <c r="D116" s="18"/>
      <c r="E116" s="10"/>
      <c r="F116" s="11"/>
      <c r="G116" s="10"/>
      <c r="I116" s="16"/>
      <c r="J116" s="16"/>
      <c r="K116" s="16"/>
      <c r="L116" s="16"/>
      <c r="M116" s="16"/>
      <c r="N116" s="16"/>
    </row>
    <row r="117" spans="1:14" x14ac:dyDescent="0.2">
      <c r="A117" s="12">
        <v>2</v>
      </c>
      <c r="B117" s="12"/>
      <c r="C117" s="11"/>
      <c r="D117" s="18"/>
      <c r="E117" s="10"/>
      <c r="F117" s="11"/>
      <c r="G117" s="10"/>
      <c r="I117" s="3"/>
      <c r="J117" s="3"/>
      <c r="K117" s="3"/>
      <c r="L117" s="3"/>
      <c r="M117" s="3"/>
      <c r="N117" s="3"/>
    </row>
    <row r="118" spans="1:14" x14ac:dyDescent="0.2">
      <c r="A118" s="12"/>
      <c r="B118" s="12"/>
      <c r="C118" s="11" t="s">
        <v>31</v>
      </c>
      <c r="D118" s="18">
        <f>SUM(D116:D117)</f>
        <v>0</v>
      </c>
      <c r="E118" s="9"/>
      <c r="F118" s="9"/>
      <c r="G118" s="9"/>
    </row>
    <row r="120" spans="1:14" x14ac:dyDescent="0.2">
      <c r="C120" s="135" t="s">
        <v>2245</v>
      </c>
      <c r="D120" s="99"/>
      <c r="E120" s="99"/>
      <c r="F120" s="99"/>
    </row>
  </sheetData>
  <mergeCells count="4">
    <mergeCell ref="C1:F1"/>
    <mergeCell ref="A2:G2"/>
    <mergeCell ref="A74:G74"/>
    <mergeCell ref="A113:G113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N746"/>
  <sheetViews>
    <sheetView topLeftCell="A3" zoomScale="90" zoomScaleNormal="90" workbookViewId="0">
      <pane ySplit="1395" activePane="bottomLeft"/>
      <selection activeCell="F3" sqref="F3"/>
      <selection pane="bottomLeft" activeCell="E751" sqref="E751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13" ht="15" x14ac:dyDescent="0.25">
      <c r="C1" s="39" t="s">
        <v>101</v>
      </c>
      <c r="D1" s="39"/>
      <c r="E1" s="39"/>
      <c r="F1" s="39"/>
    </row>
    <row r="3" spans="1:13" ht="63.75" x14ac:dyDescent="0.2">
      <c r="A3" s="13" t="s">
        <v>3</v>
      </c>
      <c r="B3" s="13" t="s">
        <v>73</v>
      </c>
      <c r="C3" s="14" t="s">
        <v>4</v>
      </c>
      <c r="D3" s="14" t="s">
        <v>13</v>
      </c>
      <c r="E3" s="13" t="s">
        <v>72</v>
      </c>
      <c r="F3" s="31" t="s">
        <v>0</v>
      </c>
      <c r="G3" s="13" t="s">
        <v>1</v>
      </c>
      <c r="I3" s="16" t="s">
        <v>102</v>
      </c>
      <c r="J3" s="109" t="s">
        <v>1529</v>
      </c>
      <c r="K3" s="109" t="s">
        <v>1530</v>
      </c>
      <c r="L3" s="110" t="s">
        <v>1531</v>
      </c>
      <c r="M3" s="111" t="s">
        <v>1532</v>
      </c>
    </row>
    <row r="4" spans="1:13" ht="38.25" hidden="1" customHeight="1" x14ac:dyDescent="0.2">
      <c r="A4" s="12">
        <v>1</v>
      </c>
      <c r="B4" s="4" t="s">
        <v>343</v>
      </c>
      <c r="C4" s="7" t="s">
        <v>349</v>
      </c>
      <c r="D4" s="5">
        <v>915</v>
      </c>
      <c r="E4" s="10" t="s">
        <v>320</v>
      </c>
      <c r="F4" s="57" t="s">
        <v>10</v>
      </c>
      <c r="G4" s="10"/>
      <c r="I4" s="58" t="s">
        <v>358</v>
      </c>
    </row>
    <row r="5" spans="1:13" ht="38.25" hidden="1" customHeight="1" x14ac:dyDescent="0.2">
      <c r="A5" s="12">
        <v>2</v>
      </c>
      <c r="B5" s="4" t="s">
        <v>344</v>
      </c>
      <c r="C5" s="7" t="s">
        <v>350</v>
      </c>
      <c r="D5" s="5">
        <v>4519</v>
      </c>
      <c r="E5" s="10" t="s">
        <v>320</v>
      </c>
      <c r="F5" s="57" t="s">
        <v>45</v>
      </c>
      <c r="G5" s="10"/>
      <c r="I5" s="58" t="s">
        <v>359</v>
      </c>
    </row>
    <row r="6" spans="1:13" ht="38.25" hidden="1" customHeight="1" x14ac:dyDescent="0.2">
      <c r="A6" s="12">
        <v>3</v>
      </c>
      <c r="B6" s="4" t="s">
        <v>345</v>
      </c>
      <c r="C6" s="7" t="s">
        <v>351</v>
      </c>
      <c r="D6" s="5">
        <v>10317</v>
      </c>
      <c r="E6" s="10" t="s">
        <v>320</v>
      </c>
      <c r="F6" s="57" t="s">
        <v>284</v>
      </c>
      <c r="G6" s="10"/>
      <c r="I6" s="58" t="s">
        <v>360</v>
      </c>
    </row>
    <row r="7" spans="1:13" ht="38.25" hidden="1" customHeight="1" x14ac:dyDescent="0.2">
      <c r="A7" s="12">
        <v>4</v>
      </c>
      <c r="B7" s="4" t="s">
        <v>345</v>
      </c>
      <c r="C7" s="7" t="s">
        <v>352</v>
      </c>
      <c r="D7" s="5">
        <v>23673</v>
      </c>
      <c r="E7" s="10" t="s">
        <v>320</v>
      </c>
      <c r="F7" s="57" t="s">
        <v>34</v>
      </c>
      <c r="G7" s="10"/>
      <c r="I7" s="58" t="s">
        <v>361</v>
      </c>
    </row>
    <row r="8" spans="1:13" ht="38.25" hidden="1" customHeight="1" x14ac:dyDescent="0.2">
      <c r="A8" s="12">
        <v>5</v>
      </c>
      <c r="B8" s="4" t="s">
        <v>345</v>
      </c>
      <c r="C8" s="7" t="s">
        <v>353</v>
      </c>
      <c r="D8" s="5">
        <v>15216</v>
      </c>
      <c r="E8" s="10" t="s">
        <v>320</v>
      </c>
      <c r="F8" s="57" t="s">
        <v>19</v>
      </c>
      <c r="G8" s="10"/>
      <c r="I8" s="62" t="s">
        <v>362</v>
      </c>
    </row>
    <row r="9" spans="1:13" ht="38.25" hidden="1" customHeight="1" x14ac:dyDescent="0.2">
      <c r="A9" s="12">
        <v>6</v>
      </c>
      <c r="B9" s="4" t="s">
        <v>346</v>
      </c>
      <c r="C9" s="57" t="s">
        <v>354</v>
      </c>
      <c r="D9" s="5">
        <v>5592</v>
      </c>
      <c r="E9" s="10" t="s">
        <v>320</v>
      </c>
      <c r="F9" s="57" t="s">
        <v>310</v>
      </c>
      <c r="G9" s="10"/>
      <c r="I9" s="58" t="s">
        <v>363</v>
      </c>
    </row>
    <row r="10" spans="1:13" ht="38.25" hidden="1" customHeight="1" x14ac:dyDescent="0.2">
      <c r="A10" s="12">
        <v>7</v>
      </c>
      <c r="B10" s="4" t="s">
        <v>347</v>
      </c>
      <c r="C10" s="57" t="s">
        <v>355</v>
      </c>
      <c r="D10" s="5">
        <v>1368</v>
      </c>
      <c r="E10" s="10" t="s">
        <v>320</v>
      </c>
      <c r="F10" s="57" t="s">
        <v>25</v>
      </c>
      <c r="G10" s="10"/>
      <c r="I10" s="58" t="s">
        <v>364</v>
      </c>
    </row>
    <row r="11" spans="1:13" ht="38.25" hidden="1" customHeight="1" x14ac:dyDescent="0.2">
      <c r="A11" s="12">
        <v>8</v>
      </c>
      <c r="B11" s="4" t="s">
        <v>347</v>
      </c>
      <c r="C11" s="57" t="s">
        <v>356</v>
      </c>
      <c r="D11" s="5">
        <v>2585</v>
      </c>
      <c r="E11" s="10" t="s">
        <v>320</v>
      </c>
      <c r="F11" s="57" t="s">
        <v>14</v>
      </c>
      <c r="G11" s="10"/>
      <c r="I11" s="58" t="s">
        <v>365</v>
      </c>
    </row>
    <row r="12" spans="1:13" ht="38.25" hidden="1" customHeight="1" x14ac:dyDescent="0.2">
      <c r="A12" s="12">
        <v>9</v>
      </c>
      <c r="B12" s="4" t="s">
        <v>348</v>
      </c>
      <c r="C12" s="7" t="s">
        <v>357</v>
      </c>
      <c r="D12" s="5">
        <v>3523</v>
      </c>
      <c r="E12" s="10" t="s">
        <v>320</v>
      </c>
      <c r="F12" s="57" t="s">
        <v>292</v>
      </c>
      <c r="G12" s="10"/>
      <c r="I12" s="58" t="s">
        <v>366</v>
      </c>
    </row>
    <row r="13" spans="1:13" ht="38.25" hidden="1" customHeight="1" x14ac:dyDescent="0.2">
      <c r="A13" s="12">
        <v>1</v>
      </c>
      <c r="B13" s="23" t="s">
        <v>368</v>
      </c>
      <c r="C13" s="60" t="s">
        <v>369</v>
      </c>
      <c r="D13" s="23">
        <v>2404.56</v>
      </c>
      <c r="E13" s="23" t="s">
        <v>2</v>
      </c>
      <c r="F13" s="53" t="s">
        <v>325</v>
      </c>
      <c r="G13" s="23" t="s">
        <v>367</v>
      </c>
      <c r="I13" s="16"/>
    </row>
    <row r="14" spans="1:13" ht="38.25" hidden="1" customHeight="1" x14ac:dyDescent="0.2">
      <c r="A14" s="12">
        <v>1</v>
      </c>
      <c r="B14" s="4" t="s">
        <v>370</v>
      </c>
      <c r="C14" s="7" t="s">
        <v>377</v>
      </c>
      <c r="D14" s="5">
        <v>1287</v>
      </c>
      <c r="E14" s="10" t="s">
        <v>320</v>
      </c>
      <c r="F14" s="57" t="s">
        <v>6</v>
      </c>
      <c r="G14" s="10"/>
      <c r="I14" s="58" t="s">
        <v>391</v>
      </c>
    </row>
    <row r="15" spans="1:13" ht="38.25" hidden="1" customHeight="1" x14ac:dyDescent="0.2">
      <c r="A15" s="12">
        <v>2</v>
      </c>
      <c r="B15" s="4" t="s">
        <v>370</v>
      </c>
      <c r="C15" s="7" t="s">
        <v>378</v>
      </c>
      <c r="D15" s="5">
        <v>4168</v>
      </c>
      <c r="E15" s="10" t="s">
        <v>320</v>
      </c>
      <c r="F15" s="57" t="s">
        <v>279</v>
      </c>
      <c r="G15" s="10"/>
      <c r="I15" s="58" t="s">
        <v>392</v>
      </c>
    </row>
    <row r="16" spans="1:13" ht="38.25" hidden="1" customHeight="1" x14ac:dyDescent="0.2">
      <c r="A16" s="12">
        <v>3</v>
      </c>
      <c r="B16" s="4" t="s">
        <v>371</v>
      </c>
      <c r="C16" s="7" t="s">
        <v>379</v>
      </c>
      <c r="D16" s="5">
        <v>968</v>
      </c>
      <c r="E16" s="10" t="s">
        <v>320</v>
      </c>
      <c r="F16" s="57" t="s">
        <v>310</v>
      </c>
      <c r="G16" s="10"/>
      <c r="I16" s="58" t="s">
        <v>393</v>
      </c>
    </row>
    <row r="17" spans="1:9" ht="38.25" hidden="1" customHeight="1" x14ac:dyDescent="0.2">
      <c r="A17" s="12">
        <v>4</v>
      </c>
      <c r="B17" s="4" t="s">
        <v>371</v>
      </c>
      <c r="C17" s="7" t="s">
        <v>380</v>
      </c>
      <c r="D17" s="5">
        <v>4102</v>
      </c>
      <c r="E17" s="10" t="s">
        <v>320</v>
      </c>
      <c r="F17" s="57" t="s">
        <v>21</v>
      </c>
      <c r="G17" s="10"/>
      <c r="I17" s="58" t="s">
        <v>394</v>
      </c>
    </row>
    <row r="18" spans="1:9" ht="38.25" hidden="1" customHeight="1" x14ac:dyDescent="0.2">
      <c r="A18" s="12">
        <v>5</v>
      </c>
      <c r="B18" s="4" t="s">
        <v>371</v>
      </c>
      <c r="C18" s="7" t="s">
        <v>381</v>
      </c>
      <c r="D18" s="5">
        <v>6066</v>
      </c>
      <c r="E18" s="10" t="s">
        <v>320</v>
      </c>
      <c r="F18" s="57" t="s">
        <v>5</v>
      </c>
      <c r="G18" s="10"/>
      <c r="I18" s="58" t="s">
        <v>395</v>
      </c>
    </row>
    <row r="19" spans="1:9" ht="38.25" hidden="1" customHeight="1" x14ac:dyDescent="0.2">
      <c r="A19" s="12">
        <v>6</v>
      </c>
      <c r="B19" s="4" t="s">
        <v>371</v>
      </c>
      <c r="C19" s="7" t="s">
        <v>382</v>
      </c>
      <c r="D19" s="5">
        <v>4872</v>
      </c>
      <c r="E19" s="10" t="s">
        <v>320</v>
      </c>
      <c r="F19" s="57" t="s">
        <v>27</v>
      </c>
      <c r="G19" s="10"/>
      <c r="I19" s="58" t="s">
        <v>396</v>
      </c>
    </row>
    <row r="20" spans="1:9" ht="38.25" hidden="1" customHeight="1" x14ac:dyDescent="0.2">
      <c r="A20" s="12">
        <v>7</v>
      </c>
      <c r="B20" s="4" t="s">
        <v>372</v>
      </c>
      <c r="C20" s="7" t="s">
        <v>383</v>
      </c>
      <c r="D20" s="5">
        <v>9925</v>
      </c>
      <c r="E20" s="10" t="s">
        <v>320</v>
      </c>
      <c r="F20" s="57" t="s">
        <v>11</v>
      </c>
      <c r="G20" s="10"/>
      <c r="I20" s="58" t="s">
        <v>397</v>
      </c>
    </row>
    <row r="21" spans="1:9" ht="38.25" hidden="1" customHeight="1" x14ac:dyDescent="0.2">
      <c r="A21" s="12">
        <v>8</v>
      </c>
      <c r="B21" s="4" t="s">
        <v>372</v>
      </c>
      <c r="C21" s="7" t="s">
        <v>384</v>
      </c>
      <c r="D21" s="5">
        <v>829</v>
      </c>
      <c r="E21" s="10" t="s">
        <v>320</v>
      </c>
      <c r="F21" s="57" t="s">
        <v>15</v>
      </c>
      <c r="G21" s="10"/>
      <c r="I21" s="58" t="s">
        <v>398</v>
      </c>
    </row>
    <row r="22" spans="1:9" ht="38.25" hidden="1" customHeight="1" x14ac:dyDescent="0.2">
      <c r="A22" s="12">
        <v>9</v>
      </c>
      <c r="B22" s="4" t="s">
        <v>373</v>
      </c>
      <c r="C22" s="7" t="s">
        <v>385</v>
      </c>
      <c r="D22" s="5">
        <v>4648</v>
      </c>
      <c r="E22" s="10" t="s">
        <v>320</v>
      </c>
      <c r="F22" s="57" t="s">
        <v>25</v>
      </c>
      <c r="G22" s="10"/>
      <c r="I22" s="58" t="s">
        <v>399</v>
      </c>
    </row>
    <row r="23" spans="1:9" ht="38.25" hidden="1" customHeight="1" x14ac:dyDescent="0.2">
      <c r="A23" s="12">
        <v>10</v>
      </c>
      <c r="B23" s="4" t="s">
        <v>373</v>
      </c>
      <c r="C23" s="7" t="s">
        <v>386</v>
      </c>
      <c r="D23" s="5">
        <v>4220</v>
      </c>
      <c r="E23" s="10" t="s">
        <v>320</v>
      </c>
      <c r="F23" s="57" t="s">
        <v>69</v>
      </c>
      <c r="G23" s="10"/>
      <c r="I23" s="58" t="s">
        <v>400</v>
      </c>
    </row>
    <row r="24" spans="1:9" ht="38.25" hidden="1" customHeight="1" x14ac:dyDescent="0.2">
      <c r="A24" s="12">
        <v>11</v>
      </c>
      <c r="B24" s="4" t="s">
        <v>373</v>
      </c>
      <c r="C24" s="7" t="s">
        <v>414</v>
      </c>
      <c r="D24" s="5">
        <v>3235</v>
      </c>
      <c r="E24" s="10" t="s">
        <v>320</v>
      </c>
      <c r="F24" s="57" t="s">
        <v>14</v>
      </c>
      <c r="G24" s="10"/>
      <c r="I24" s="58" t="s">
        <v>413</v>
      </c>
    </row>
    <row r="25" spans="1:9" ht="38.25" hidden="1" customHeight="1" x14ac:dyDescent="0.2">
      <c r="A25" s="12">
        <v>12</v>
      </c>
      <c r="B25" s="4" t="s">
        <v>374</v>
      </c>
      <c r="C25" s="7" t="s">
        <v>387</v>
      </c>
      <c r="D25" s="5">
        <v>6355</v>
      </c>
      <c r="E25" s="10" t="s">
        <v>320</v>
      </c>
      <c r="F25" s="57" t="s">
        <v>9</v>
      </c>
      <c r="G25" s="10"/>
      <c r="I25" s="58" t="s">
        <v>401</v>
      </c>
    </row>
    <row r="26" spans="1:9" ht="38.25" hidden="1" customHeight="1" x14ac:dyDescent="0.2">
      <c r="A26" s="12">
        <v>13</v>
      </c>
      <c r="B26" s="4" t="s">
        <v>375</v>
      </c>
      <c r="C26" s="7" t="s">
        <v>388</v>
      </c>
      <c r="D26" s="5">
        <v>7947</v>
      </c>
      <c r="E26" s="10" t="s">
        <v>320</v>
      </c>
      <c r="F26" s="57" t="s">
        <v>21</v>
      </c>
      <c r="G26" s="10"/>
      <c r="I26" s="58" t="s">
        <v>402</v>
      </c>
    </row>
    <row r="27" spans="1:9" ht="38.25" hidden="1" customHeight="1" x14ac:dyDescent="0.2">
      <c r="A27" s="12">
        <v>14</v>
      </c>
      <c r="B27" s="4" t="s">
        <v>376</v>
      </c>
      <c r="C27" s="7" t="s">
        <v>389</v>
      </c>
      <c r="D27" s="5">
        <v>15569</v>
      </c>
      <c r="E27" s="10" t="s">
        <v>320</v>
      </c>
      <c r="F27" s="57" t="s">
        <v>279</v>
      </c>
      <c r="G27" s="10"/>
      <c r="I27" s="58" t="s">
        <v>403</v>
      </c>
    </row>
    <row r="28" spans="1:9" ht="51" hidden="1" customHeight="1" x14ac:dyDescent="0.2">
      <c r="A28" s="12">
        <v>15</v>
      </c>
      <c r="B28" s="4" t="s">
        <v>376</v>
      </c>
      <c r="C28" s="7" t="s">
        <v>390</v>
      </c>
      <c r="D28" s="5">
        <v>8831</v>
      </c>
      <c r="E28" s="10" t="s">
        <v>320</v>
      </c>
      <c r="F28" s="57" t="s">
        <v>5</v>
      </c>
      <c r="G28" s="10"/>
      <c r="I28" s="58" t="s">
        <v>404</v>
      </c>
    </row>
    <row r="29" spans="1:9" ht="38.25" hidden="1" customHeight="1" x14ac:dyDescent="0.2">
      <c r="A29" s="63">
        <v>1</v>
      </c>
      <c r="B29" s="23" t="s">
        <v>405</v>
      </c>
      <c r="C29" s="60" t="s">
        <v>408</v>
      </c>
      <c r="D29" s="23">
        <v>1719.09</v>
      </c>
      <c r="E29" s="23" t="s">
        <v>2</v>
      </c>
      <c r="F29" s="53" t="s">
        <v>407</v>
      </c>
      <c r="G29" s="23" t="s">
        <v>406</v>
      </c>
      <c r="I29" s="16"/>
    </row>
    <row r="30" spans="1:9" ht="38.25" hidden="1" customHeight="1" x14ac:dyDescent="0.2">
      <c r="A30" s="63">
        <v>2</v>
      </c>
      <c r="B30" s="23" t="s">
        <v>410</v>
      </c>
      <c r="C30" s="60" t="s">
        <v>411</v>
      </c>
      <c r="D30" s="23">
        <v>1181.0899999999999</v>
      </c>
      <c r="E30" s="23" t="s">
        <v>2</v>
      </c>
      <c r="F30" s="53" t="s">
        <v>59</v>
      </c>
      <c r="G30" s="23" t="s">
        <v>409</v>
      </c>
      <c r="I30" s="16"/>
    </row>
    <row r="31" spans="1:9" ht="38.25" hidden="1" customHeight="1" x14ac:dyDescent="0.2">
      <c r="A31" s="12">
        <v>1</v>
      </c>
      <c r="B31" s="4" t="s">
        <v>421</v>
      </c>
      <c r="C31" s="7" t="s">
        <v>429</v>
      </c>
      <c r="D31" s="5">
        <v>6593</v>
      </c>
      <c r="E31" s="10" t="s">
        <v>320</v>
      </c>
      <c r="F31" s="57" t="s">
        <v>292</v>
      </c>
      <c r="G31" s="10"/>
      <c r="I31" s="58" t="s">
        <v>988</v>
      </c>
    </row>
    <row r="32" spans="1:9" ht="38.25" hidden="1" customHeight="1" x14ac:dyDescent="0.2">
      <c r="A32" s="12">
        <v>2</v>
      </c>
      <c r="B32" s="4" t="s">
        <v>422</v>
      </c>
      <c r="C32" s="7" t="s">
        <v>430</v>
      </c>
      <c r="D32" s="5">
        <v>1654</v>
      </c>
      <c r="E32" s="10" t="s">
        <v>320</v>
      </c>
      <c r="F32" s="57" t="s">
        <v>292</v>
      </c>
      <c r="G32" s="10"/>
      <c r="I32" s="58" t="s">
        <v>989</v>
      </c>
    </row>
    <row r="33" spans="1:9" ht="38.25" hidden="1" customHeight="1" x14ac:dyDescent="0.2">
      <c r="A33" s="12">
        <v>3</v>
      </c>
      <c r="B33" s="4" t="s">
        <v>423</v>
      </c>
      <c r="C33" s="7" t="s">
        <v>432</v>
      </c>
      <c r="D33" s="5">
        <v>11099</v>
      </c>
      <c r="E33" s="10" t="s">
        <v>320</v>
      </c>
      <c r="F33" s="57" t="s">
        <v>16</v>
      </c>
      <c r="G33" s="10"/>
      <c r="I33" s="58" t="s">
        <v>990</v>
      </c>
    </row>
    <row r="34" spans="1:9" ht="38.25" hidden="1" customHeight="1" x14ac:dyDescent="0.2">
      <c r="A34" s="12">
        <v>4</v>
      </c>
      <c r="B34" s="4" t="s">
        <v>424</v>
      </c>
      <c r="C34" s="7" t="s">
        <v>978</v>
      </c>
      <c r="D34" s="5">
        <v>1268</v>
      </c>
      <c r="E34" s="10" t="s">
        <v>320</v>
      </c>
      <c r="F34" s="57" t="s">
        <v>10</v>
      </c>
      <c r="G34" s="10"/>
      <c r="I34" s="58" t="s">
        <v>991</v>
      </c>
    </row>
    <row r="35" spans="1:9" ht="38.25" hidden="1" customHeight="1" x14ac:dyDescent="0.2">
      <c r="A35" s="12">
        <v>5</v>
      </c>
      <c r="B35" s="4" t="s">
        <v>425</v>
      </c>
      <c r="C35" s="7" t="s">
        <v>981</v>
      </c>
      <c r="D35" s="5">
        <v>915</v>
      </c>
      <c r="E35" s="10" t="s">
        <v>320</v>
      </c>
      <c r="F35" s="57" t="s">
        <v>23</v>
      </c>
      <c r="G35" s="10"/>
      <c r="I35" s="62" t="s">
        <v>992</v>
      </c>
    </row>
    <row r="36" spans="1:9" ht="38.25" hidden="1" customHeight="1" x14ac:dyDescent="0.2">
      <c r="A36" s="12">
        <v>6</v>
      </c>
      <c r="B36" s="4" t="s">
        <v>425</v>
      </c>
      <c r="C36" s="7" t="s">
        <v>980</v>
      </c>
      <c r="D36" s="5">
        <v>3452</v>
      </c>
      <c r="E36" s="10" t="s">
        <v>320</v>
      </c>
      <c r="F36" s="57" t="s">
        <v>25</v>
      </c>
      <c r="G36" s="10"/>
      <c r="I36" s="58" t="s">
        <v>993</v>
      </c>
    </row>
    <row r="37" spans="1:9" ht="76.5" hidden="1" customHeight="1" x14ac:dyDescent="0.2">
      <c r="A37" s="12">
        <v>7</v>
      </c>
      <c r="B37" s="4" t="s">
        <v>1000</v>
      </c>
      <c r="C37" s="7" t="s">
        <v>979</v>
      </c>
      <c r="D37" s="5">
        <v>13058</v>
      </c>
      <c r="E37" s="10" t="s">
        <v>320</v>
      </c>
      <c r="F37" s="57" t="s">
        <v>5</v>
      </c>
      <c r="G37" s="10"/>
      <c r="I37" s="62" t="s">
        <v>994</v>
      </c>
    </row>
    <row r="38" spans="1:9" ht="38.25" hidden="1" customHeight="1" x14ac:dyDescent="0.2">
      <c r="A38" s="12">
        <v>8</v>
      </c>
      <c r="B38" s="4" t="s">
        <v>425</v>
      </c>
      <c r="C38" s="7" t="s">
        <v>982</v>
      </c>
      <c r="D38" s="5">
        <v>651</v>
      </c>
      <c r="E38" s="10" t="s">
        <v>320</v>
      </c>
      <c r="F38" s="57" t="s">
        <v>10</v>
      </c>
      <c r="G38" s="10"/>
      <c r="I38" s="58" t="s">
        <v>995</v>
      </c>
    </row>
    <row r="39" spans="1:9" ht="38.25" hidden="1" customHeight="1" x14ac:dyDescent="0.2">
      <c r="A39" s="12">
        <v>9</v>
      </c>
      <c r="B39" s="4" t="s">
        <v>426</v>
      </c>
      <c r="C39" s="7" t="s">
        <v>983</v>
      </c>
      <c r="D39" s="5">
        <v>16527</v>
      </c>
      <c r="E39" s="10" t="s">
        <v>320</v>
      </c>
      <c r="F39" s="57" t="s">
        <v>284</v>
      </c>
      <c r="G39" s="10"/>
      <c r="I39" s="58" t="s">
        <v>996</v>
      </c>
    </row>
    <row r="40" spans="1:9" ht="76.5" hidden="1" customHeight="1" x14ac:dyDescent="0.2">
      <c r="A40" s="12">
        <v>10</v>
      </c>
      <c r="B40" s="4" t="s">
        <v>1001</v>
      </c>
      <c r="C40" s="7" t="s">
        <v>984</v>
      </c>
      <c r="D40" s="5">
        <v>23241</v>
      </c>
      <c r="E40" s="10" t="s">
        <v>320</v>
      </c>
      <c r="F40" s="57" t="s">
        <v>5</v>
      </c>
      <c r="G40" s="10"/>
      <c r="I40" s="58" t="s">
        <v>997</v>
      </c>
    </row>
    <row r="41" spans="1:9" ht="38.25" hidden="1" customHeight="1" x14ac:dyDescent="0.2">
      <c r="A41" s="12">
        <v>11</v>
      </c>
      <c r="B41" s="4" t="s">
        <v>427</v>
      </c>
      <c r="C41" s="7" t="s">
        <v>431</v>
      </c>
      <c r="D41" s="5">
        <v>9485</v>
      </c>
      <c r="E41" s="10" t="s">
        <v>320</v>
      </c>
      <c r="F41" s="57" t="s">
        <v>292</v>
      </c>
      <c r="G41" s="10"/>
      <c r="I41" s="58" t="s">
        <v>998</v>
      </c>
    </row>
    <row r="42" spans="1:9" ht="38.25" hidden="1" x14ac:dyDescent="0.2">
      <c r="A42" s="12">
        <v>12</v>
      </c>
      <c r="B42" s="4" t="s">
        <v>428</v>
      </c>
      <c r="C42" s="7" t="s">
        <v>985</v>
      </c>
      <c r="D42" s="5">
        <v>674</v>
      </c>
      <c r="E42" s="10" t="s">
        <v>320</v>
      </c>
      <c r="F42" s="57" t="s">
        <v>273</v>
      </c>
      <c r="G42" s="10"/>
      <c r="I42" s="58" t="s">
        <v>999</v>
      </c>
    </row>
    <row r="43" spans="1:9" ht="38.25" hidden="1" customHeight="1" x14ac:dyDescent="0.2">
      <c r="A43" s="63">
        <v>1</v>
      </c>
      <c r="B43" s="23" t="s">
        <v>416</v>
      </c>
      <c r="C43" s="60" t="s">
        <v>419</v>
      </c>
      <c r="D43" s="23">
        <v>1164.06</v>
      </c>
      <c r="E43" s="23" t="s">
        <v>2</v>
      </c>
      <c r="F43" s="53" t="s">
        <v>15</v>
      </c>
      <c r="G43" s="23" t="s">
        <v>415</v>
      </c>
      <c r="I43" s="16"/>
    </row>
    <row r="44" spans="1:9" ht="38.25" hidden="1" customHeight="1" x14ac:dyDescent="0.2">
      <c r="A44" s="63">
        <v>2</v>
      </c>
      <c r="B44" s="23" t="s">
        <v>417</v>
      </c>
      <c r="C44" s="60" t="s">
        <v>420</v>
      </c>
      <c r="D44" s="23">
        <v>3963.82</v>
      </c>
      <c r="E44" s="23" t="s">
        <v>2</v>
      </c>
      <c r="F44" s="53" t="s">
        <v>32</v>
      </c>
      <c r="G44" s="23" t="s">
        <v>418</v>
      </c>
      <c r="I44" s="16"/>
    </row>
    <row r="45" spans="1:9" ht="38.25" hidden="1" customHeight="1" x14ac:dyDescent="0.2">
      <c r="A45" s="12">
        <v>1</v>
      </c>
      <c r="B45" s="4" t="s">
        <v>986</v>
      </c>
      <c r="C45" s="7" t="s">
        <v>1008</v>
      </c>
      <c r="D45" s="5">
        <v>2294</v>
      </c>
      <c r="E45" s="10" t="s">
        <v>320</v>
      </c>
      <c r="F45" s="57" t="s">
        <v>310</v>
      </c>
      <c r="G45" s="10"/>
      <c r="I45" s="58" t="s">
        <v>1021</v>
      </c>
    </row>
    <row r="46" spans="1:9" ht="38.25" hidden="1" customHeight="1" x14ac:dyDescent="0.2">
      <c r="A46" s="12">
        <v>2</v>
      </c>
      <c r="B46" s="4" t="s">
        <v>1050</v>
      </c>
      <c r="C46" s="6" t="s">
        <v>1051</v>
      </c>
      <c r="D46" s="5">
        <v>10070</v>
      </c>
      <c r="E46" s="10" t="s">
        <v>320</v>
      </c>
      <c r="F46" s="57" t="s">
        <v>59</v>
      </c>
      <c r="G46" s="10"/>
      <c r="I46" s="62" t="s">
        <v>1054</v>
      </c>
    </row>
    <row r="47" spans="1:9" ht="51" hidden="1" customHeight="1" x14ac:dyDescent="0.2">
      <c r="A47" s="12">
        <v>3</v>
      </c>
      <c r="B47" s="4" t="s">
        <v>1002</v>
      </c>
      <c r="C47" s="7" t="s">
        <v>1010</v>
      </c>
      <c r="D47" s="5">
        <v>5005</v>
      </c>
      <c r="E47" s="10" t="s">
        <v>320</v>
      </c>
      <c r="F47" s="57" t="s">
        <v>20</v>
      </c>
      <c r="G47" s="10"/>
      <c r="I47" s="58" t="s">
        <v>1022</v>
      </c>
    </row>
    <row r="48" spans="1:9" ht="51" hidden="1" customHeight="1" x14ac:dyDescent="0.2">
      <c r="A48" s="12">
        <v>4</v>
      </c>
      <c r="B48" s="4" t="s">
        <v>1002</v>
      </c>
      <c r="C48" s="7" t="s">
        <v>1009</v>
      </c>
      <c r="D48" s="5">
        <v>1686</v>
      </c>
      <c r="E48" s="10" t="s">
        <v>320</v>
      </c>
      <c r="F48" s="57" t="s">
        <v>10</v>
      </c>
      <c r="G48" s="10"/>
      <c r="I48" s="58" t="s">
        <v>1023</v>
      </c>
    </row>
    <row r="49" spans="1:9" ht="38.25" hidden="1" customHeight="1" x14ac:dyDescent="0.2">
      <c r="A49" s="12">
        <v>5</v>
      </c>
      <c r="B49" s="4" t="s">
        <v>1003</v>
      </c>
      <c r="C49" s="7" t="s">
        <v>1020</v>
      </c>
      <c r="D49" s="5">
        <v>12646</v>
      </c>
      <c r="E49" s="10" t="s">
        <v>320</v>
      </c>
      <c r="F49" s="57" t="s">
        <v>21</v>
      </c>
      <c r="G49" s="10"/>
      <c r="I49" s="62" t="s">
        <v>1024</v>
      </c>
    </row>
    <row r="50" spans="1:9" ht="38.25" hidden="1" customHeight="1" x14ac:dyDescent="0.2">
      <c r="A50" s="12">
        <v>6</v>
      </c>
      <c r="B50" s="4" t="s">
        <v>1004</v>
      </c>
      <c r="C50" s="7" t="s">
        <v>1013</v>
      </c>
      <c r="D50" s="5">
        <v>2193</v>
      </c>
      <c r="E50" s="10" t="s">
        <v>320</v>
      </c>
      <c r="F50" s="57" t="s">
        <v>21</v>
      </c>
      <c r="G50" s="10"/>
      <c r="I50" s="58" t="s">
        <v>1025</v>
      </c>
    </row>
    <row r="51" spans="1:9" ht="38.25" hidden="1" customHeight="1" x14ac:dyDescent="0.2">
      <c r="A51" s="12">
        <v>7</v>
      </c>
      <c r="B51" s="4" t="s">
        <v>1004</v>
      </c>
      <c r="C51" s="7" t="s">
        <v>1014</v>
      </c>
      <c r="D51" s="5">
        <v>4800</v>
      </c>
      <c r="E51" s="10" t="s">
        <v>320</v>
      </c>
      <c r="F51" s="57" t="s">
        <v>33</v>
      </c>
      <c r="G51" s="10"/>
      <c r="I51" s="58" t="s">
        <v>1026</v>
      </c>
    </row>
    <row r="52" spans="1:9" ht="38.25" hidden="1" customHeight="1" x14ac:dyDescent="0.2">
      <c r="A52" s="12">
        <v>8</v>
      </c>
      <c r="B52" s="4" t="s">
        <v>1004</v>
      </c>
      <c r="C52" s="7" t="s">
        <v>1015</v>
      </c>
      <c r="D52" s="5">
        <v>915</v>
      </c>
      <c r="E52" s="10" t="s">
        <v>320</v>
      </c>
      <c r="F52" s="57" t="s">
        <v>11</v>
      </c>
      <c r="G52" s="10"/>
      <c r="I52" s="58" t="s">
        <v>1049</v>
      </c>
    </row>
    <row r="53" spans="1:9" ht="38.25" hidden="1" customHeight="1" x14ac:dyDescent="0.2">
      <c r="A53" s="12">
        <v>9</v>
      </c>
      <c r="B53" s="4" t="s">
        <v>1005</v>
      </c>
      <c r="C53" s="7" t="s">
        <v>1016</v>
      </c>
      <c r="D53" s="5">
        <v>14899</v>
      </c>
      <c r="E53" s="10" t="s">
        <v>320</v>
      </c>
      <c r="F53" s="57" t="s">
        <v>36</v>
      </c>
      <c r="G53" s="10"/>
      <c r="I53" s="58" t="s">
        <v>1027</v>
      </c>
    </row>
    <row r="54" spans="1:9" ht="38.25" hidden="1" customHeight="1" x14ac:dyDescent="0.2">
      <c r="A54" s="12">
        <v>10</v>
      </c>
      <c r="B54" s="4" t="s">
        <v>1005</v>
      </c>
      <c r="C54" s="7" t="s">
        <v>1017</v>
      </c>
      <c r="D54" s="5">
        <v>915</v>
      </c>
      <c r="E54" s="10" t="s">
        <v>320</v>
      </c>
      <c r="F54" s="57" t="s">
        <v>11</v>
      </c>
      <c r="G54" s="10"/>
      <c r="I54" s="58" t="s">
        <v>1028</v>
      </c>
    </row>
    <row r="55" spans="1:9" ht="38.25" hidden="1" customHeight="1" x14ac:dyDescent="0.2">
      <c r="A55" s="12">
        <v>11</v>
      </c>
      <c r="B55" s="4" t="s">
        <v>1005</v>
      </c>
      <c r="C55" s="7" t="s">
        <v>1018</v>
      </c>
      <c r="D55" s="5">
        <v>42395</v>
      </c>
      <c r="E55" s="10" t="s">
        <v>320</v>
      </c>
      <c r="F55" s="57" t="s">
        <v>284</v>
      </c>
      <c r="G55" s="10"/>
      <c r="I55" s="58" t="s">
        <v>1029</v>
      </c>
    </row>
    <row r="56" spans="1:9" ht="38.25" hidden="1" customHeight="1" x14ac:dyDescent="0.2">
      <c r="A56" s="12">
        <v>12</v>
      </c>
      <c r="B56" s="4" t="s">
        <v>1005</v>
      </c>
      <c r="C56" s="7" t="s">
        <v>1035</v>
      </c>
      <c r="D56" s="5">
        <v>2162</v>
      </c>
      <c r="E56" s="10" t="s">
        <v>320</v>
      </c>
      <c r="F56" s="57" t="s">
        <v>313</v>
      </c>
      <c r="G56" s="10"/>
      <c r="I56" s="58" t="s">
        <v>1030</v>
      </c>
    </row>
    <row r="57" spans="1:9" ht="38.25" hidden="1" customHeight="1" x14ac:dyDescent="0.2">
      <c r="A57" s="12">
        <v>13</v>
      </c>
      <c r="B57" s="4" t="s">
        <v>1033</v>
      </c>
      <c r="C57" s="7" t="s">
        <v>850</v>
      </c>
      <c r="D57" s="5">
        <v>12763</v>
      </c>
      <c r="E57" s="10" t="s">
        <v>320</v>
      </c>
      <c r="F57" s="57" t="s">
        <v>34</v>
      </c>
      <c r="G57" s="10"/>
      <c r="I57" s="62" t="s">
        <v>1037</v>
      </c>
    </row>
    <row r="58" spans="1:9" ht="38.25" hidden="1" customHeight="1" x14ac:dyDescent="0.2">
      <c r="A58" s="12">
        <v>14</v>
      </c>
      <c r="B58" s="4" t="s">
        <v>1033</v>
      </c>
      <c r="C58" s="7" t="s">
        <v>1036</v>
      </c>
      <c r="D58" s="5">
        <v>48049</v>
      </c>
      <c r="E58" s="10" t="s">
        <v>320</v>
      </c>
      <c r="F58" s="57" t="s">
        <v>30</v>
      </c>
      <c r="G58" s="10"/>
      <c r="I58" s="62" t="s">
        <v>1038</v>
      </c>
    </row>
    <row r="59" spans="1:9" ht="38.25" hidden="1" customHeight="1" x14ac:dyDescent="0.2">
      <c r="A59" s="12">
        <v>15</v>
      </c>
      <c r="B59" s="4" t="s">
        <v>1006</v>
      </c>
      <c r="C59" s="7" t="s">
        <v>1034</v>
      </c>
      <c r="D59" s="5">
        <v>1601</v>
      </c>
      <c r="E59" s="10" t="s">
        <v>320</v>
      </c>
      <c r="F59" s="57" t="s">
        <v>16</v>
      </c>
      <c r="G59" s="10"/>
      <c r="I59" s="62" t="s">
        <v>1031</v>
      </c>
    </row>
    <row r="60" spans="1:9" ht="38.25" hidden="1" customHeight="1" x14ac:dyDescent="0.2">
      <c r="A60" s="12">
        <v>16</v>
      </c>
      <c r="B60" s="4" t="s">
        <v>1006</v>
      </c>
      <c r="C60" s="7" t="s">
        <v>1019</v>
      </c>
      <c r="D60" s="5">
        <v>19527</v>
      </c>
      <c r="E60" s="10" t="s">
        <v>320</v>
      </c>
      <c r="F60" s="57" t="s">
        <v>21</v>
      </c>
      <c r="G60" s="10"/>
      <c r="I60" s="58" t="s">
        <v>1032</v>
      </c>
    </row>
    <row r="61" spans="1:9" ht="38.25" hidden="1" customHeight="1" x14ac:dyDescent="0.2">
      <c r="A61" s="12">
        <v>17</v>
      </c>
      <c r="B61" s="4" t="s">
        <v>1039</v>
      </c>
      <c r="C61" s="7" t="s">
        <v>1040</v>
      </c>
      <c r="D61" s="5">
        <v>13710</v>
      </c>
      <c r="E61" s="10" t="s">
        <v>320</v>
      </c>
      <c r="F61" s="57" t="s">
        <v>7</v>
      </c>
      <c r="G61" s="10"/>
      <c r="I61" s="58" t="s">
        <v>1041</v>
      </c>
    </row>
    <row r="62" spans="1:9" ht="38.25" hidden="1" customHeight="1" x14ac:dyDescent="0.2">
      <c r="A62" s="12">
        <v>18</v>
      </c>
      <c r="B62" s="4" t="s">
        <v>1052</v>
      </c>
      <c r="C62" s="6" t="s">
        <v>1051</v>
      </c>
      <c r="D62" s="5">
        <v>8895</v>
      </c>
      <c r="E62" s="10" t="s">
        <v>320</v>
      </c>
      <c r="F62" s="57" t="s">
        <v>27</v>
      </c>
      <c r="G62" s="10"/>
      <c r="I62" s="62" t="s">
        <v>1053</v>
      </c>
    </row>
    <row r="63" spans="1:9" ht="38.25" hidden="1" customHeight="1" x14ac:dyDescent="0.2">
      <c r="A63" s="12">
        <v>19</v>
      </c>
      <c r="B63" s="4" t="s">
        <v>986</v>
      </c>
      <c r="C63" s="6" t="s">
        <v>1421</v>
      </c>
      <c r="D63" s="5">
        <v>5913</v>
      </c>
      <c r="E63" s="10" t="s">
        <v>320</v>
      </c>
      <c r="F63" s="57" t="s">
        <v>21</v>
      </c>
      <c r="G63" s="10"/>
      <c r="I63" s="58" t="s">
        <v>987</v>
      </c>
    </row>
    <row r="64" spans="1:9" ht="38.25" hidden="1" customHeight="1" x14ac:dyDescent="0.2">
      <c r="A64" s="63">
        <v>1</v>
      </c>
      <c r="B64" s="23" t="s">
        <v>1042</v>
      </c>
      <c r="C64" s="60" t="s">
        <v>1046</v>
      </c>
      <c r="D64" s="23">
        <v>1535.55</v>
      </c>
      <c r="E64" s="23" t="s">
        <v>2</v>
      </c>
      <c r="F64" s="53" t="s">
        <v>20</v>
      </c>
      <c r="G64" s="23" t="s">
        <v>1043</v>
      </c>
      <c r="I64" s="58"/>
    </row>
    <row r="65" spans="1:12" ht="38.25" hidden="1" customHeight="1" x14ac:dyDescent="0.2">
      <c r="A65" s="63">
        <v>2</v>
      </c>
      <c r="B65" s="23" t="s">
        <v>1042</v>
      </c>
      <c r="C65" s="60" t="s">
        <v>1047</v>
      </c>
      <c r="D65" s="23">
        <v>1251.78</v>
      </c>
      <c r="E65" s="23" t="s">
        <v>2</v>
      </c>
      <c r="F65" s="53" t="s">
        <v>19</v>
      </c>
      <c r="G65" s="23" t="s">
        <v>1044</v>
      </c>
      <c r="I65" s="58"/>
    </row>
    <row r="66" spans="1:12" ht="38.25" hidden="1" customHeight="1" x14ac:dyDescent="0.2">
      <c r="A66" s="63">
        <v>3</v>
      </c>
      <c r="B66" s="23" t="s">
        <v>1042</v>
      </c>
      <c r="C66" s="60" t="s">
        <v>1048</v>
      </c>
      <c r="D66" s="23">
        <v>1073.67</v>
      </c>
      <c r="E66" s="23" t="s">
        <v>2</v>
      </c>
      <c r="F66" s="53" t="s">
        <v>275</v>
      </c>
      <c r="G66" s="23" t="s">
        <v>1045</v>
      </c>
      <c r="I66" s="58"/>
    </row>
    <row r="67" spans="1:12" ht="38.25" hidden="1" customHeight="1" x14ac:dyDescent="0.2">
      <c r="A67" s="12">
        <v>1</v>
      </c>
      <c r="B67" s="4" t="s">
        <v>1055</v>
      </c>
      <c r="C67" s="6" t="s">
        <v>1051</v>
      </c>
      <c r="D67" s="5">
        <v>11426</v>
      </c>
      <c r="E67" s="10" t="s">
        <v>320</v>
      </c>
      <c r="F67" s="57" t="s">
        <v>7</v>
      </c>
      <c r="G67" s="10"/>
      <c r="I67" s="58" t="s">
        <v>1058</v>
      </c>
    </row>
    <row r="68" spans="1:12" ht="38.25" hidden="1" customHeight="1" x14ac:dyDescent="0.2">
      <c r="A68" s="12">
        <v>2</v>
      </c>
      <c r="B68" s="4" t="s">
        <v>1056</v>
      </c>
      <c r="C68" s="6" t="s">
        <v>1051</v>
      </c>
      <c r="D68" s="5">
        <v>5552</v>
      </c>
      <c r="E68" s="10" t="s">
        <v>320</v>
      </c>
      <c r="F68" s="57" t="s">
        <v>85</v>
      </c>
      <c r="G68" s="10"/>
      <c r="I68" s="58" t="s">
        <v>1059</v>
      </c>
    </row>
    <row r="69" spans="1:12" ht="38.25" hidden="1" customHeight="1" x14ac:dyDescent="0.2">
      <c r="A69" s="12">
        <v>3</v>
      </c>
      <c r="B69" s="4" t="s">
        <v>1056</v>
      </c>
      <c r="C69" s="7" t="s">
        <v>1061</v>
      </c>
      <c r="D69" s="5">
        <v>968</v>
      </c>
      <c r="E69" s="10" t="s">
        <v>320</v>
      </c>
      <c r="F69" s="57" t="s">
        <v>32</v>
      </c>
      <c r="G69" s="10"/>
      <c r="I69" s="58" t="s">
        <v>1087</v>
      </c>
    </row>
    <row r="70" spans="1:12" ht="38.25" hidden="1" customHeight="1" x14ac:dyDescent="0.2">
      <c r="A70" s="12">
        <v>4</v>
      </c>
      <c r="B70" s="4" t="s">
        <v>1062</v>
      </c>
      <c r="C70" s="7" t="s">
        <v>1073</v>
      </c>
      <c r="D70" s="5">
        <v>29869</v>
      </c>
      <c r="E70" s="10" t="s">
        <v>320</v>
      </c>
      <c r="F70" s="57" t="s">
        <v>22</v>
      </c>
      <c r="G70" s="10"/>
      <c r="I70" s="58" t="s">
        <v>1088</v>
      </c>
    </row>
    <row r="71" spans="1:12" ht="38.25" hidden="1" customHeight="1" x14ac:dyDescent="0.2">
      <c r="A71" s="12">
        <v>5</v>
      </c>
      <c r="B71" s="4" t="s">
        <v>1057</v>
      </c>
      <c r="C71" s="6" t="s">
        <v>1051</v>
      </c>
      <c r="D71" s="5">
        <v>5461</v>
      </c>
      <c r="E71" s="10" t="s">
        <v>320</v>
      </c>
      <c r="F71" s="57" t="s">
        <v>35</v>
      </c>
      <c r="G71" s="10"/>
      <c r="I71" s="58" t="s">
        <v>1060</v>
      </c>
    </row>
    <row r="72" spans="1:12" ht="38.25" hidden="1" customHeight="1" x14ac:dyDescent="0.2">
      <c r="A72" s="12">
        <v>6</v>
      </c>
      <c r="B72" s="4" t="s">
        <v>1063</v>
      </c>
      <c r="C72" s="7" t="s">
        <v>1074</v>
      </c>
      <c r="D72" s="5">
        <v>3650</v>
      </c>
      <c r="E72" s="10" t="s">
        <v>320</v>
      </c>
      <c r="F72" s="57" t="s">
        <v>17</v>
      </c>
      <c r="G72" s="10"/>
      <c r="I72" s="62" t="s">
        <v>1089</v>
      </c>
    </row>
    <row r="73" spans="1:12" ht="38.25" hidden="1" customHeight="1" x14ac:dyDescent="0.2">
      <c r="A73" s="12">
        <v>7</v>
      </c>
      <c r="B73" s="4" t="s">
        <v>1064</v>
      </c>
      <c r="C73" s="7" t="s">
        <v>1075</v>
      </c>
      <c r="D73" s="5">
        <v>14018</v>
      </c>
      <c r="E73" s="10" t="s">
        <v>320</v>
      </c>
      <c r="F73" s="57" t="s">
        <v>44</v>
      </c>
      <c r="G73" s="10"/>
      <c r="I73" s="62" t="s">
        <v>1090</v>
      </c>
    </row>
    <row r="74" spans="1:12" ht="44.25" hidden="1" customHeight="1" x14ac:dyDescent="0.2">
      <c r="A74" s="12">
        <v>8</v>
      </c>
      <c r="B74" s="4" t="s">
        <v>1064</v>
      </c>
      <c r="C74" s="7" t="s">
        <v>1076</v>
      </c>
      <c r="D74" s="5">
        <v>6277</v>
      </c>
      <c r="E74" s="10" t="s">
        <v>320</v>
      </c>
      <c r="F74" s="57" t="s">
        <v>14</v>
      </c>
      <c r="G74" s="10"/>
      <c r="I74" s="58" t="s">
        <v>1091</v>
      </c>
    </row>
    <row r="75" spans="1:12" ht="38.25" hidden="1" customHeight="1" x14ac:dyDescent="0.2">
      <c r="A75" s="89" t="s">
        <v>1077</v>
      </c>
      <c r="B75" s="4" t="s">
        <v>1065</v>
      </c>
      <c r="C75" s="7" t="s">
        <v>1085</v>
      </c>
      <c r="D75" s="5">
        <f>23748/2</f>
        <v>11874</v>
      </c>
      <c r="E75" s="10" t="s">
        <v>320</v>
      </c>
      <c r="F75" s="57" t="s">
        <v>33</v>
      </c>
      <c r="G75" s="10"/>
      <c r="I75" s="220" t="s">
        <v>1100</v>
      </c>
      <c r="J75" s="221"/>
      <c r="K75" s="221"/>
      <c r="L75" s="221"/>
    </row>
    <row r="76" spans="1:12" ht="38.25" hidden="1" customHeight="1" x14ac:dyDescent="0.2">
      <c r="A76" s="89" t="s">
        <v>1078</v>
      </c>
      <c r="B76" s="4" t="s">
        <v>1065</v>
      </c>
      <c r="C76" s="7" t="s">
        <v>1086</v>
      </c>
      <c r="D76" s="5">
        <f>23748/2</f>
        <v>11874</v>
      </c>
      <c r="E76" s="10" t="s">
        <v>320</v>
      </c>
      <c r="F76" s="57" t="s">
        <v>268</v>
      </c>
      <c r="G76" s="10"/>
      <c r="I76" s="220"/>
      <c r="J76" s="221"/>
      <c r="K76" s="221"/>
      <c r="L76" s="221"/>
    </row>
    <row r="77" spans="1:12" ht="38.25" hidden="1" customHeight="1" x14ac:dyDescent="0.2">
      <c r="A77" s="12">
        <v>10</v>
      </c>
      <c r="B77" s="4" t="s">
        <v>1066</v>
      </c>
      <c r="C77" s="7" t="s">
        <v>1075</v>
      </c>
      <c r="D77" s="5">
        <v>15742</v>
      </c>
      <c r="E77" s="10" t="s">
        <v>320</v>
      </c>
      <c r="F77" s="57" t="s">
        <v>35</v>
      </c>
      <c r="G77" s="10"/>
      <c r="I77" s="62" t="s">
        <v>1092</v>
      </c>
    </row>
    <row r="78" spans="1:12" ht="38.25" hidden="1" customHeight="1" x14ac:dyDescent="0.2">
      <c r="A78" s="12">
        <v>11</v>
      </c>
      <c r="B78" s="4" t="s">
        <v>1067</v>
      </c>
      <c r="C78" s="7" t="s">
        <v>1079</v>
      </c>
      <c r="D78" s="5">
        <v>25633</v>
      </c>
      <c r="E78" s="10" t="s">
        <v>320</v>
      </c>
      <c r="F78" s="57" t="s">
        <v>18</v>
      </c>
      <c r="G78" s="10"/>
      <c r="I78" s="62" t="s">
        <v>1093</v>
      </c>
    </row>
    <row r="79" spans="1:12" ht="38.25" hidden="1" customHeight="1" x14ac:dyDescent="0.2">
      <c r="A79" s="12">
        <v>12</v>
      </c>
      <c r="B79" s="4" t="s">
        <v>1068</v>
      </c>
      <c r="C79" s="7" t="s">
        <v>1080</v>
      </c>
      <c r="D79" s="5">
        <v>8628</v>
      </c>
      <c r="E79" s="10" t="s">
        <v>320</v>
      </c>
      <c r="F79" s="57" t="s">
        <v>26</v>
      </c>
      <c r="G79" s="10"/>
      <c r="I79" s="62" t="s">
        <v>1094</v>
      </c>
    </row>
    <row r="80" spans="1:12" ht="38.25" hidden="1" customHeight="1" x14ac:dyDescent="0.2">
      <c r="A80" s="12">
        <v>13</v>
      </c>
      <c r="B80" s="4" t="s">
        <v>1068</v>
      </c>
      <c r="C80" s="7" t="s">
        <v>1080</v>
      </c>
      <c r="D80" s="5">
        <v>4313</v>
      </c>
      <c r="E80" s="10" t="s">
        <v>320</v>
      </c>
      <c r="F80" s="57" t="s">
        <v>292</v>
      </c>
      <c r="G80" s="10"/>
      <c r="I80" s="62" t="s">
        <v>1095</v>
      </c>
    </row>
    <row r="81" spans="1:9" ht="38.25" hidden="1" customHeight="1" x14ac:dyDescent="0.2">
      <c r="A81" s="12">
        <v>14</v>
      </c>
      <c r="B81" s="4" t="s">
        <v>1069</v>
      </c>
      <c r="C81" s="7" t="s">
        <v>1081</v>
      </c>
      <c r="D81" s="5">
        <v>38769</v>
      </c>
      <c r="E81" s="10" t="s">
        <v>320</v>
      </c>
      <c r="F81" s="57" t="s">
        <v>313</v>
      </c>
      <c r="G81" s="10"/>
      <c r="I81" s="58" t="s">
        <v>1096</v>
      </c>
    </row>
    <row r="82" spans="1:9" ht="38.25" hidden="1" customHeight="1" x14ac:dyDescent="0.2">
      <c r="A82" s="12">
        <v>15</v>
      </c>
      <c r="B82" s="4" t="s">
        <v>1070</v>
      </c>
      <c r="C82" s="7" t="s">
        <v>1082</v>
      </c>
      <c r="D82" s="5">
        <v>5856</v>
      </c>
      <c r="E82" s="10" t="s">
        <v>320</v>
      </c>
      <c r="F82" s="57" t="s">
        <v>7</v>
      </c>
      <c r="G82" s="10"/>
      <c r="I82" s="58" t="s">
        <v>1097</v>
      </c>
    </row>
    <row r="83" spans="1:9" ht="38.25" hidden="1" customHeight="1" x14ac:dyDescent="0.2">
      <c r="A83" s="12">
        <v>16</v>
      </c>
      <c r="B83" s="4" t="s">
        <v>1070</v>
      </c>
      <c r="C83" s="7" t="s">
        <v>1083</v>
      </c>
      <c r="D83" s="5">
        <v>7850</v>
      </c>
      <c r="E83" s="10" t="s">
        <v>320</v>
      </c>
      <c r="F83" s="57" t="s">
        <v>71</v>
      </c>
      <c r="G83" s="10"/>
      <c r="I83" s="58" t="s">
        <v>1098</v>
      </c>
    </row>
    <row r="84" spans="1:9" ht="38.25" hidden="1" customHeight="1" x14ac:dyDescent="0.2">
      <c r="A84" s="12">
        <v>17</v>
      </c>
      <c r="B84" s="4" t="s">
        <v>1071</v>
      </c>
      <c r="C84" s="7" t="s">
        <v>1079</v>
      </c>
      <c r="D84" s="5">
        <v>24666</v>
      </c>
      <c r="E84" s="10" t="s">
        <v>320</v>
      </c>
      <c r="F84" s="57" t="s">
        <v>18</v>
      </c>
      <c r="G84" s="10"/>
      <c r="I84" s="62" t="s">
        <v>1093</v>
      </c>
    </row>
    <row r="85" spans="1:9" ht="38.25" hidden="1" customHeight="1" x14ac:dyDescent="0.2">
      <c r="A85" s="12">
        <v>18</v>
      </c>
      <c r="B85" s="4" t="s">
        <v>1072</v>
      </c>
      <c r="C85" s="7" t="s">
        <v>1084</v>
      </c>
      <c r="D85" s="5">
        <v>5147</v>
      </c>
      <c r="E85" s="10" t="s">
        <v>320</v>
      </c>
      <c r="F85" s="57" t="s">
        <v>8</v>
      </c>
      <c r="G85" s="10"/>
      <c r="I85" s="58" t="s">
        <v>1099</v>
      </c>
    </row>
    <row r="86" spans="1:9" ht="38.25" hidden="1" customHeight="1" x14ac:dyDescent="0.2">
      <c r="A86" s="63">
        <v>1</v>
      </c>
      <c r="B86" s="23" t="s">
        <v>1102</v>
      </c>
      <c r="C86" s="60" t="s">
        <v>1105</v>
      </c>
      <c r="D86" s="23">
        <v>1561.37</v>
      </c>
      <c r="E86" s="23" t="s">
        <v>2</v>
      </c>
      <c r="F86" s="53" t="s">
        <v>83</v>
      </c>
      <c r="G86" s="23" t="s">
        <v>1101</v>
      </c>
      <c r="I86" s="16"/>
    </row>
    <row r="87" spans="1:9" ht="38.25" hidden="1" customHeight="1" x14ac:dyDescent="0.2">
      <c r="A87" s="63">
        <v>2</v>
      </c>
      <c r="B87" s="23" t="s">
        <v>1103</v>
      </c>
      <c r="C87" s="60" t="s">
        <v>1106</v>
      </c>
      <c r="D87" s="23">
        <v>3516</v>
      </c>
      <c r="E87" s="23" t="s">
        <v>2</v>
      </c>
      <c r="F87" s="53" t="s">
        <v>14</v>
      </c>
      <c r="G87" s="23" t="s">
        <v>1104</v>
      </c>
      <c r="I87" s="16"/>
    </row>
    <row r="88" spans="1:9" ht="38.25" hidden="1" customHeight="1" x14ac:dyDescent="0.2">
      <c r="A88" s="12">
        <v>1</v>
      </c>
      <c r="B88" s="4" t="s">
        <v>1107</v>
      </c>
      <c r="C88" s="7" t="s">
        <v>1117</v>
      </c>
      <c r="D88" s="5">
        <v>10384</v>
      </c>
      <c r="E88" s="10" t="s">
        <v>320</v>
      </c>
      <c r="F88" s="57" t="s">
        <v>29</v>
      </c>
      <c r="G88" s="10"/>
      <c r="I88" s="58" t="s">
        <v>1144</v>
      </c>
    </row>
    <row r="89" spans="1:9" ht="38.25" hidden="1" customHeight="1" x14ac:dyDescent="0.2">
      <c r="A89" s="12">
        <v>2</v>
      </c>
      <c r="B89" s="4" t="s">
        <v>1107</v>
      </c>
      <c r="C89" s="66" t="s">
        <v>1118</v>
      </c>
      <c r="D89" s="67">
        <v>7859</v>
      </c>
      <c r="E89" s="10" t="s">
        <v>320</v>
      </c>
      <c r="F89" s="57" t="s">
        <v>22</v>
      </c>
      <c r="G89" s="10"/>
      <c r="I89" s="58" t="s">
        <v>1145</v>
      </c>
    </row>
    <row r="90" spans="1:9" ht="38.25" hidden="1" customHeight="1" x14ac:dyDescent="0.2">
      <c r="A90" s="12">
        <v>3</v>
      </c>
      <c r="B90" s="4" t="s">
        <v>1108</v>
      </c>
      <c r="C90" s="66" t="s">
        <v>1118</v>
      </c>
      <c r="D90" s="67">
        <v>7859</v>
      </c>
      <c r="E90" s="10" t="s">
        <v>320</v>
      </c>
      <c r="F90" s="57" t="s">
        <v>28</v>
      </c>
      <c r="G90" s="10"/>
      <c r="I90" s="58" t="s">
        <v>1146</v>
      </c>
    </row>
    <row r="91" spans="1:9" ht="38.25" hidden="1" customHeight="1" x14ac:dyDescent="0.2">
      <c r="A91" s="12">
        <v>4</v>
      </c>
      <c r="B91" s="4" t="s">
        <v>1109</v>
      </c>
      <c r="C91" s="7" t="s">
        <v>1119</v>
      </c>
      <c r="D91" s="5">
        <v>5519</v>
      </c>
      <c r="E91" s="10" t="s">
        <v>320</v>
      </c>
      <c r="F91" s="57" t="s">
        <v>59</v>
      </c>
      <c r="G91" s="10"/>
      <c r="I91" s="62" t="s">
        <v>1147</v>
      </c>
    </row>
    <row r="92" spans="1:9" ht="61.5" hidden="1" customHeight="1" x14ac:dyDescent="0.2">
      <c r="A92" s="12">
        <v>5</v>
      </c>
      <c r="B92" s="4" t="s">
        <v>1110</v>
      </c>
      <c r="C92" s="66" t="s">
        <v>1120</v>
      </c>
      <c r="D92" s="67">
        <v>74553</v>
      </c>
      <c r="E92" s="10" t="s">
        <v>320</v>
      </c>
      <c r="F92" s="57" t="s">
        <v>42</v>
      </c>
      <c r="G92" s="10"/>
      <c r="I92" s="58" t="s">
        <v>1148</v>
      </c>
    </row>
    <row r="93" spans="1:9" ht="38.25" hidden="1" customHeight="1" x14ac:dyDescent="0.2">
      <c r="A93" s="12">
        <v>6</v>
      </c>
      <c r="B93" s="4" t="s">
        <v>1111</v>
      </c>
      <c r="C93" s="7" t="s">
        <v>1121</v>
      </c>
      <c r="D93" s="5">
        <v>2334</v>
      </c>
      <c r="E93" s="10" t="s">
        <v>320</v>
      </c>
      <c r="F93" s="57" t="s">
        <v>7</v>
      </c>
      <c r="G93" s="10"/>
      <c r="I93" s="58" t="s">
        <v>1149</v>
      </c>
    </row>
    <row r="94" spans="1:9" ht="38.25" hidden="1" customHeight="1" x14ac:dyDescent="0.2">
      <c r="A94" s="12">
        <v>7</v>
      </c>
      <c r="B94" s="4" t="s">
        <v>1111</v>
      </c>
      <c r="C94" s="7" t="s">
        <v>191</v>
      </c>
      <c r="D94" s="5">
        <v>24468</v>
      </c>
      <c r="E94" s="10" t="s">
        <v>320</v>
      </c>
      <c r="F94" s="57" t="s">
        <v>18</v>
      </c>
      <c r="G94" s="10"/>
      <c r="I94" s="58" t="s">
        <v>1150</v>
      </c>
    </row>
    <row r="95" spans="1:9" ht="38.25" hidden="1" customHeight="1" x14ac:dyDescent="0.2">
      <c r="A95" s="12">
        <v>8</v>
      </c>
      <c r="B95" s="4" t="s">
        <v>1112</v>
      </c>
      <c r="C95" s="66" t="s">
        <v>1122</v>
      </c>
      <c r="D95" s="67">
        <v>15265</v>
      </c>
      <c r="E95" s="10" t="s">
        <v>320</v>
      </c>
      <c r="F95" s="57" t="s">
        <v>26</v>
      </c>
      <c r="G95" s="10"/>
      <c r="I95" s="58" t="s">
        <v>1151</v>
      </c>
    </row>
    <row r="96" spans="1:9" ht="59.25" hidden="1" customHeight="1" x14ac:dyDescent="0.2">
      <c r="A96" s="12">
        <v>9</v>
      </c>
      <c r="B96" s="4" t="s">
        <v>1113</v>
      </c>
      <c r="C96" s="66" t="s">
        <v>1123</v>
      </c>
      <c r="D96" s="67">
        <v>17038</v>
      </c>
      <c r="E96" s="10" t="s">
        <v>320</v>
      </c>
      <c r="F96" s="57" t="s">
        <v>35</v>
      </c>
      <c r="G96" s="10"/>
      <c r="I96" s="58" t="s">
        <v>1152</v>
      </c>
    </row>
    <row r="97" spans="1:9" ht="54.75" hidden="1" customHeight="1" x14ac:dyDescent="0.2">
      <c r="A97" s="12">
        <v>10</v>
      </c>
      <c r="B97" s="4" t="s">
        <v>1113</v>
      </c>
      <c r="C97" s="66" t="s">
        <v>1120</v>
      </c>
      <c r="D97" s="67">
        <v>45084</v>
      </c>
      <c r="E97" s="10" t="s">
        <v>320</v>
      </c>
      <c r="F97" s="57" t="s">
        <v>42</v>
      </c>
      <c r="G97" s="10"/>
      <c r="I97" s="58" t="s">
        <v>1148</v>
      </c>
    </row>
    <row r="98" spans="1:9" ht="56.25" hidden="1" customHeight="1" x14ac:dyDescent="0.2">
      <c r="A98" s="12">
        <v>11</v>
      </c>
      <c r="B98" s="4" t="s">
        <v>1114</v>
      </c>
      <c r="C98" s="66" t="s">
        <v>1124</v>
      </c>
      <c r="D98" s="67">
        <v>49856</v>
      </c>
      <c r="E98" s="10" t="s">
        <v>320</v>
      </c>
      <c r="F98" s="57" t="s">
        <v>32</v>
      </c>
      <c r="G98" s="10"/>
      <c r="I98" s="58" t="s">
        <v>1153</v>
      </c>
    </row>
    <row r="99" spans="1:9" ht="38.25" hidden="1" customHeight="1" x14ac:dyDescent="0.2">
      <c r="A99" s="12">
        <v>12</v>
      </c>
      <c r="B99" s="4" t="s">
        <v>1115</v>
      </c>
      <c r="C99" s="7" t="s">
        <v>1125</v>
      </c>
      <c r="D99" s="5">
        <v>1389</v>
      </c>
      <c r="E99" s="10" t="s">
        <v>320</v>
      </c>
      <c r="F99" s="57" t="s">
        <v>32</v>
      </c>
      <c r="G99" s="10"/>
      <c r="I99" s="58" t="s">
        <v>1154</v>
      </c>
    </row>
    <row r="100" spans="1:9" ht="38.25" hidden="1" customHeight="1" x14ac:dyDescent="0.2">
      <c r="A100" s="12">
        <v>13</v>
      </c>
      <c r="B100" s="4" t="s">
        <v>1115</v>
      </c>
      <c r="C100" s="7" t="s">
        <v>1126</v>
      </c>
      <c r="D100" s="5">
        <v>8628</v>
      </c>
      <c r="E100" s="10" t="s">
        <v>320</v>
      </c>
      <c r="F100" s="57" t="s">
        <v>29</v>
      </c>
      <c r="G100" s="10"/>
      <c r="I100" s="62" t="s">
        <v>1155</v>
      </c>
    </row>
    <row r="101" spans="1:9" ht="69.75" hidden="1" customHeight="1" x14ac:dyDescent="0.2">
      <c r="A101" s="12">
        <v>14</v>
      </c>
      <c r="B101" s="4" t="s">
        <v>1143</v>
      </c>
      <c r="C101" s="7" t="s">
        <v>1226</v>
      </c>
      <c r="D101" s="5">
        <v>33455</v>
      </c>
      <c r="E101" s="10" t="s">
        <v>320</v>
      </c>
      <c r="F101" s="57" t="s">
        <v>5</v>
      </c>
      <c r="G101" s="10"/>
      <c r="I101" s="58" t="s">
        <v>1227</v>
      </c>
    </row>
    <row r="102" spans="1:9" ht="38.25" hidden="1" customHeight="1" x14ac:dyDescent="0.2">
      <c r="A102" s="12">
        <v>15</v>
      </c>
      <c r="B102" s="4" t="s">
        <v>1140</v>
      </c>
      <c r="C102" s="7" t="s">
        <v>831</v>
      </c>
      <c r="D102" s="5">
        <v>4520</v>
      </c>
      <c r="E102" s="10" t="s">
        <v>320</v>
      </c>
      <c r="F102" s="57" t="s">
        <v>57</v>
      </c>
      <c r="G102" s="10"/>
      <c r="I102" s="62" t="s">
        <v>1156</v>
      </c>
    </row>
    <row r="103" spans="1:9" ht="38.25" hidden="1" customHeight="1" x14ac:dyDescent="0.2">
      <c r="A103" s="12">
        <v>16</v>
      </c>
      <c r="B103" s="4" t="s">
        <v>1140</v>
      </c>
      <c r="C103" s="7" t="s">
        <v>831</v>
      </c>
      <c r="D103" s="5">
        <v>1157</v>
      </c>
      <c r="E103" s="10" t="s">
        <v>320</v>
      </c>
      <c r="F103" s="57" t="s">
        <v>46</v>
      </c>
      <c r="G103" s="10"/>
      <c r="I103" s="62" t="s">
        <v>1157</v>
      </c>
    </row>
    <row r="104" spans="1:9" ht="54.75" hidden="1" customHeight="1" x14ac:dyDescent="0.2">
      <c r="A104" s="12">
        <v>17</v>
      </c>
      <c r="B104" s="4" t="s">
        <v>1116</v>
      </c>
      <c r="C104" s="66" t="s">
        <v>1123</v>
      </c>
      <c r="D104" s="67">
        <v>10825</v>
      </c>
      <c r="E104" s="10" t="s">
        <v>320</v>
      </c>
      <c r="F104" s="57" t="s">
        <v>71</v>
      </c>
      <c r="G104" s="10"/>
      <c r="I104" s="58" t="s">
        <v>1158</v>
      </c>
    </row>
    <row r="105" spans="1:9" ht="54.75" hidden="1" customHeight="1" x14ac:dyDescent="0.2">
      <c r="A105" s="12">
        <v>18</v>
      </c>
      <c r="B105" s="4" t="s">
        <v>1160</v>
      </c>
      <c r="C105" s="7" t="s">
        <v>1141</v>
      </c>
      <c r="D105" s="5">
        <v>70202</v>
      </c>
      <c r="E105" s="10" t="s">
        <v>320</v>
      </c>
      <c r="F105" s="57" t="s">
        <v>32</v>
      </c>
      <c r="G105" s="10"/>
      <c r="I105" s="58" t="s">
        <v>1142</v>
      </c>
    </row>
    <row r="106" spans="1:9" ht="54.75" hidden="1" customHeight="1" x14ac:dyDescent="0.2">
      <c r="A106" s="63">
        <v>1</v>
      </c>
      <c r="B106" s="23" t="s">
        <v>1162</v>
      </c>
      <c r="C106" s="60" t="s">
        <v>1163</v>
      </c>
      <c r="D106" s="23">
        <v>1368</v>
      </c>
      <c r="E106" s="23" t="s">
        <v>2</v>
      </c>
      <c r="F106" s="53" t="s">
        <v>30</v>
      </c>
      <c r="G106" s="23" t="s">
        <v>1161</v>
      </c>
      <c r="I106" s="40"/>
    </row>
    <row r="107" spans="1:9" ht="63" hidden="1" customHeight="1" x14ac:dyDescent="0.2">
      <c r="A107" s="63">
        <v>2</v>
      </c>
      <c r="B107" s="23" t="s">
        <v>1159</v>
      </c>
      <c r="C107" s="60" t="s">
        <v>1138</v>
      </c>
      <c r="D107" s="90">
        <v>28000</v>
      </c>
      <c r="E107" s="23" t="s">
        <v>1129</v>
      </c>
      <c r="F107" s="53" t="s">
        <v>284</v>
      </c>
      <c r="G107" s="23" t="s">
        <v>1130</v>
      </c>
      <c r="I107" s="40"/>
    </row>
    <row r="108" spans="1:9" ht="54.75" hidden="1" customHeight="1" x14ac:dyDescent="0.2">
      <c r="A108" s="12">
        <v>1</v>
      </c>
      <c r="B108" s="4" t="s">
        <v>1164</v>
      </c>
      <c r="C108" s="7" t="s">
        <v>1171</v>
      </c>
      <c r="D108" s="5">
        <v>2207</v>
      </c>
      <c r="E108" s="10" t="s">
        <v>320</v>
      </c>
      <c r="F108" s="57" t="s">
        <v>15</v>
      </c>
      <c r="G108" s="10"/>
      <c r="I108" s="58" t="s">
        <v>1188</v>
      </c>
    </row>
    <row r="109" spans="1:9" ht="54.75" hidden="1" customHeight="1" x14ac:dyDescent="0.2">
      <c r="A109" s="12">
        <v>2</v>
      </c>
      <c r="B109" s="4" t="s">
        <v>1164</v>
      </c>
      <c r="C109" s="7" t="s">
        <v>1117</v>
      </c>
      <c r="D109" s="5">
        <v>25014</v>
      </c>
      <c r="E109" s="10" t="s">
        <v>320</v>
      </c>
      <c r="F109" s="57" t="s">
        <v>22</v>
      </c>
      <c r="G109" s="10"/>
      <c r="I109" s="58" t="s">
        <v>1189</v>
      </c>
    </row>
    <row r="110" spans="1:9" ht="54.75" hidden="1" customHeight="1" x14ac:dyDescent="0.2">
      <c r="A110" s="12">
        <v>3</v>
      </c>
      <c r="B110" s="4" t="s">
        <v>1164</v>
      </c>
      <c r="C110" s="7" t="s">
        <v>1172</v>
      </c>
      <c r="D110" s="5">
        <v>8196</v>
      </c>
      <c r="E110" s="10" t="s">
        <v>320</v>
      </c>
      <c r="F110" s="57" t="s">
        <v>313</v>
      </c>
      <c r="G110" s="10"/>
      <c r="I110" s="58" t="s">
        <v>1190</v>
      </c>
    </row>
    <row r="111" spans="1:9" ht="54.75" hidden="1" customHeight="1" x14ac:dyDescent="0.2">
      <c r="A111" s="12">
        <v>4</v>
      </c>
      <c r="B111" s="4" t="s">
        <v>1164</v>
      </c>
      <c r="C111" s="66" t="s">
        <v>1173</v>
      </c>
      <c r="D111" s="5">
        <v>88355</v>
      </c>
      <c r="E111" s="10" t="s">
        <v>320</v>
      </c>
      <c r="F111" s="57" t="s">
        <v>69</v>
      </c>
      <c r="G111" s="10"/>
      <c r="I111" s="58" t="s">
        <v>1191</v>
      </c>
    </row>
    <row r="112" spans="1:9" ht="54.75" hidden="1" customHeight="1" x14ac:dyDescent="0.2">
      <c r="A112" s="12">
        <v>5</v>
      </c>
      <c r="B112" s="4" t="s">
        <v>1165</v>
      </c>
      <c r="C112" s="7" t="s">
        <v>1174</v>
      </c>
      <c r="D112" s="5">
        <v>5362</v>
      </c>
      <c r="E112" s="10" t="s">
        <v>320</v>
      </c>
      <c r="F112" s="57" t="s">
        <v>15</v>
      </c>
      <c r="G112" s="10"/>
      <c r="I112" s="58" t="s">
        <v>1192</v>
      </c>
    </row>
    <row r="113" spans="1:11" ht="54.75" hidden="1" customHeight="1" x14ac:dyDescent="0.2">
      <c r="A113" s="12">
        <v>6</v>
      </c>
      <c r="B113" s="4" t="s">
        <v>1165</v>
      </c>
      <c r="C113" s="7" t="s">
        <v>1175</v>
      </c>
      <c r="D113" s="5">
        <v>36712</v>
      </c>
      <c r="E113" s="10" t="s">
        <v>320</v>
      </c>
      <c r="F113" s="57" t="s">
        <v>310</v>
      </c>
      <c r="G113" s="10"/>
      <c r="I113" s="58" t="s">
        <v>1193</v>
      </c>
    </row>
    <row r="114" spans="1:11" ht="54.75" hidden="1" customHeight="1" x14ac:dyDescent="0.2">
      <c r="A114" s="12">
        <v>7</v>
      </c>
      <c r="B114" s="4" t="s">
        <v>1165</v>
      </c>
      <c r="C114" s="7" t="s">
        <v>1176</v>
      </c>
      <c r="D114" s="5">
        <v>11689</v>
      </c>
      <c r="E114" s="10" t="s">
        <v>320</v>
      </c>
      <c r="F114" s="57" t="s">
        <v>8</v>
      </c>
      <c r="G114" s="10"/>
      <c r="I114" s="58" t="s">
        <v>1194</v>
      </c>
    </row>
    <row r="115" spans="1:11" ht="54.75" hidden="1" customHeight="1" x14ac:dyDescent="0.2">
      <c r="A115" s="12">
        <v>8</v>
      </c>
      <c r="B115" s="4" t="s">
        <v>1166</v>
      </c>
      <c r="C115" s="7" t="s">
        <v>1177</v>
      </c>
      <c r="D115" s="5">
        <v>1799</v>
      </c>
      <c r="E115" s="10" t="s">
        <v>320</v>
      </c>
      <c r="F115" s="57" t="s">
        <v>6</v>
      </c>
      <c r="G115" s="10"/>
      <c r="I115" s="58" t="s">
        <v>1195</v>
      </c>
    </row>
    <row r="116" spans="1:11" ht="54.75" hidden="1" customHeight="1" x14ac:dyDescent="0.2">
      <c r="A116" s="12">
        <v>9</v>
      </c>
      <c r="B116" s="4" t="s">
        <v>1166</v>
      </c>
      <c r="C116" s="7" t="s">
        <v>1178</v>
      </c>
      <c r="D116" s="5">
        <v>5100</v>
      </c>
      <c r="E116" s="10" t="s">
        <v>320</v>
      </c>
      <c r="F116" s="57" t="s">
        <v>16</v>
      </c>
      <c r="G116" s="10"/>
      <c r="I116" s="58" t="s">
        <v>1196</v>
      </c>
    </row>
    <row r="117" spans="1:11" ht="54.75" hidden="1" customHeight="1" x14ac:dyDescent="0.2">
      <c r="A117" s="12">
        <v>10</v>
      </c>
      <c r="B117" s="4" t="s">
        <v>1167</v>
      </c>
      <c r="C117" s="7" t="s">
        <v>63</v>
      </c>
      <c r="D117" s="5">
        <v>8412</v>
      </c>
      <c r="E117" s="10" t="s">
        <v>320</v>
      </c>
      <c r="F117" s="57" t="s">
        <v>14</v>
      </c>
      <c r="G117" s="10"/>
      <c r="I117" s="58" t="s">
        <v>1197</v>
      </c>
    </row>
    <row r="118" spans="1:11" ht="54.75" hidden="1" customHeight="1" x14ac:dyDescent="0.2">
      <c r="A118" s="12">
        <v>11</v>
      </c>
      <c r="B118" s="4" t="s">
        <v>1168</v>
      </c>
      <c r="C118" s="7" t="s">
        <v>1187</v>
      </c>
      <c r="D118" s="5">
        <v>7298</v>
      </c>
      <c r="E118" s="10" t="s">
        <v>320</v>
      </c>
      <c r="F118" s="57" t="s">
        <v>8</v>
      </c>
      <c r="G118" s="10"/>
      <c r="I118" s="58" t="s">
        <v>1198</v>
      </c>
    </row>
    <row r="119" spans="1:11" ht="54.75" hidden="1" customHeight="1" x14ac:dyDescent="0.2">
      <c r="A119" s="12">
        <v>12</v>
      </c>
      <c r="B119" s="4" t="s">
        <v>1168</v>
      </c>
      <c r="C119" s="7" t="s">
        <v>1180</v>
      </c>
      <c r="D119" s="5">
        <v>4944</v>
      </c>
      <c r="E119" s="10" t="s">
        <v>320</v>
      </c>
      <c r="F119" s="57" t="s">
        <v>34</v>
      </c>
      <c r="G119" s="10"/>
      <c r="I119" s="58" t="s">
        <v>1199</v>
      </c>
    </row>
    <row r="120" spans="1:11" ht="54.75" hidden="1" customHeight="1" x14ac:dyDescent="0.2">
      <c r="A120" s="12">
        <v>13</v>
      </c>
      <c r="B120" s="4" t="s">
        <v>1169</v>
      </c>
      <c r="C120" s="7" t="s">
        <v>1181</v>
      </c>
      <c r="D120" s="5">
        <v>1923</v>
      </c>
      <c r="E120" s="10" t="s">
        <v>320</v>
      </c>
      <c r="F120" s="57" t="s">
        <v>57</v>
      </c>
      <c r="G120" s="10"/>
      <c r="I120" s="58" t="s">
        <v>1200</v>
      </c>
    </row>
    <row r="121" spans="1:11" ht="54.75" hidden="1" customHeight="1" x14ac:dyDescent="0.2">
      <c r="A121" s="12">
        <v>14</v>
      </c>
      <c r="B121" s="4" t="s">
        <v>1169</v>
      </c>
      <c r="C121" s="7" t="s">
        <v>1182</v>
      </c>
      <c r="D121" s="5">
        <v>5311</v>
      </c>
      <c r="E121" s="10" t="s">
        <v>320</v>
      </c>
      <c r="F121" s="57" t="s">
        <v>7</v>
      </c>
      <c r="G121" s="10"/>
      <c r="I121" s="58" t="s">
        <v>1201</v>
      </c>
    </row>
    <row r="122" spans="1:11" ht="54.75" hidden="1" customHeight="1" x14ac:dyDescent="0.2">
      <c r="A122" s="12">
        <v>15</v>
      </c>
      <c r="B122" s="4" t="s">
        <v>1170</v>
      </c>
      <c r="C122" s="7" t="s">
        <v>1183</v>
      </c>
      <c r="D122" s="5">
        <v>5488</v>
      </c>
      <c r="E122" s="10" t="s">
        <v>320</v>
      </c>
      <c r="F122" s="57" t="s">
        <v>18</v>
      </c>
      <c r="G122" s="10"/>
      <c r="I122" s="58" t="s">
        <v>1202</v>
      </c>
    </row>
    <row r="123" spans="1:11" ht="54.75" hidden="1" customHeight="1" x14ac:dyDescent="0.2">
      <c r="A123" s="12">
        <v>16</v>
      </c>
      <c r="B123" s="4" t="s">
        <v>1170</v>
      </c>
      <c r="C123" s="7" t="s">
        <v>1184</v>
      </c>
      <c r="D123" s="5">
        <v>1586</v>
      </c>
      <c r="E123" s="10" t="s">
        <v>320</v>
      </c>
      <c r="F123" s="57" t="s">
        <v>70</v>
      </c>
      <c r="G123" s="10"/>
      <c r="I123" s="58" t="s">
        <v>1203</v>
      </c>
    </row>
    <row r="124" spans="1:11" ht="54.75" hidden="1" customHeight="1" x14ac:dyDescent="0.2">
      <c r="A124" s="12">
        <v>17</v>
      </c>
      <c r="B124" s="4" t="s">
        <v>1170</v>
      </c>
      <c r="C124" s="7" t="s">
        <v>1185</v>
      </c>
      <c r="D124" s="5">
        <v>2192</v>
      </c>
      <c r="E124" s="10" t="s">
        <v>320</v>
      </c>
      <c r="F124" s="57" t="s">
        <v>29</v>
      </c>
      <c r="G124" s="10"/>
      <c r="I124" s="58" t="s">
        <v>1204</v>
      </c>
    </row>
    <row r="125" spans="1:11" ht="54.75" hidden="1" customHeight="1" x14ac:dyDescent="0.2">
      <c r="A125" s="12">
        <v>18</v>
      </c>
      <c r="B125" s="4" t="s">
        <v>1179</v>
      </c>
      <c r="C125" s="7" t="s">
        <v>1186</v>
      </c>
      <c r="D125" s="5">
        <v>39558</v>
      </c>
      <c r="E125" s="10" t="s">
        <v>320</v>
      </c>
      <c r="F125" s="57" t="s">
        <v>6</v>
      </c>
      <c r="G125" s="10"/>
      <c r="I125" s="58" t="s">
        <v>1205</v>
      </c>
    </row>
    <row r="126" spans="1:11" ht="54.75" hidden="1" customHeight="1" x14ac:dyDescent="0.2">
      <c r="A126" s="12">
        <v>19</v>
      </c>
      <c r="B126" s="4" t="s">
        <v>1218</v>
      </c>
      <c r="C126" s="7" t="s">
        <v>1219</v>
      </c>
      <c r="D126" s="5">
        <v>3197</v>
      </c>
      <c r="E126" s="10" t="s">
        <v>320</v>
      </c>
      <c r="F126" s="57" t="s">
        <v>292</v>
      </c>
      <c r="G126" s="10"/>
      <c r="I126" s="58" t="s">
        <v>1221</v>
      </c>
    </row>
    <row r="127" spans="1:11" ht="54.75" hidden="1" customHeight="1" x14ac:dyDescent="0.2">
      <c r="A127" s="12">
        <v>20</v>
      </c>
      <c r="B127" s="4" t="s">
        <v>1218</v>
      </c>
      <c r="C127" s="7" t="s">
        <v>1220</v>
      </c>
      <c r="D127" s="5">
        <v>1343</v>
      </c>
      <c r="E127" s="10" t="s">
        <v>320</v>
      </c>
      <c r="F127" s="57" t="s">
        <v>33</v>
      </c>
      <c r="G127" s="10"/>
      <c r="I127" s="58" t="s">
        <v>1222</v>
      </c>
    </row>
    <row r="128" spans="1:11" ht="54.75" hidden="1" customHeight="1" x14ac:dyDescent="0.2">
      <c r="A128" s="63">
        <v>1</v>
      </c>
      <c r="B128" s="23" t="s">
        <v>1212</v>
      </c>
      <c r="C128" s="60" t="s">
        <v>1136</v>
      </c>
      <c r="D128" s="91">
        <v>103339.28</v>
      </c>
      <c r="E128" s="23" t="s">
        <v>1128</v>
      </c>
      <c r="F128" s="53" t="s">
        <v>47</v>
      </c>
      <c r="G128" s="23" t="s">
        <v>1127</v>
      </c>
      <c r="I128" s="95" t="s">
        <v>1211</v>
      </c>
      <c r="J128" s="96"/>
      <c r="K128" s="96"/>
    </row>
    <row r="129" spans="1:9" ht="66" hidden="1" customHeight="1" x14ac:dyDescent="0.2">
      <c r="A129" s="63">
        <v>2</v>
      </c>
      <c r="B129" s="23" t="s">
        <v>1214</v>
      </c>
      <c r="C129" s="60" t="s">
        <v>1137</v>
      </c>
      <c r="D129" s="90">
        <v>105850</v>
      </c>
      <c r="E129" s="23" t="s">
        <v>1134</v>
      </c>
      <c r="F129" s="53" t="s">
        <v>34</v>
      </c>
      <c r="G129" s="23" t="s">
        <v>1135</v>
      </c>
      <c r="I129" s="3" t="s">
        <v>1213</v>
      </c>
    </row>
    <row r="130" spans="1:9" ht="51.75" hidden="1" customHeight="1" x14ac:dyDescent="0.2">
      <c r="A130" s="63">
        <v>3</v>
      </c>
      <c r="B130" s="23" t="s">
        <v>1217</v>
      </c>
      <c r="C130" s="60" t="s">
        <v>1216</v>
      </c>
      <c r="D130" s="23">
        <f>12.6*293</f>
        <v>3691.8</v>
      </c>
      <c r="E130" s="23" t="s">
        <v>2</v>
      </c>
      <c r="F130" s="53" t="s">
        <v>10</v>
      </c>
      <c r="G130" s="23" t="s">
        <v>1215</v>
      </c>
      <c r="I130" s="16"/>
    </row>
    <row r="131" spans="1:9" ht="51.75" hidden="1" customHeight="1" x14ac:dyDescent="0.2">
      <c r="A131" s="63">
        <v>4</v>
      </c>
      <c r="B131" s="23" t="s">
        <v>1229</v>
      </c>
      <c r="C131" s="60" t="s">
        <v>1232</v>
      </c>
      <c r="D131" s="23">
        <v>260</v>
      </c>
      <c r="E131" s="23" t="s">
        <v>1231</v>
      </c>
      <c r="F131" s="51" t="s">
        <v>270</v>
      </c>
      <c r="G131" s="23" t="s">
        <v>1230</v>
      </c>
      <c r="I131" s="16"/>
    </row>
    <row r="132" spans="1:9" ht="51.75" hidden="1" customHeight="1" x14ac:dyDescent="0.2">
      <c r="A132" s="63">
        <v>5</v>
      </c>
      <c r="B132" s="23" t="s">
        <v>1229</v>
      </c>
      <c r="C132" s="60" t="s">
        <v>1232</v>
      </c>
      <c r="D132" s="23">
        <v>520</v>
      </c>
      <c r="E132" s="23" t="s">
        <v>1231</v>
      </c>
      <c r="F132" s="51" t="s">
        <v>83</v>
      </c>
      <c r="G132" s="23" t="s">
        <v>1230</v>
      </c>
      <c r="I132" s="16"/>
    </row>
    <row r="133" spans="1:9" ht="51.75" hidden="1" customHeight="1" x14ac:dyDescent="0.2">
      <c r="A133" s="63">
        <v>6</v>
      </c>
      <c r="B133" s="23" t="s">
        <v>1229</v>
      </c>
      <c r="C133" s="60" t="s">
        <v>1232</v>
      </c>
      <c r="D133" s="23">
        <v>260</v>
      </c>
      <c r="E133" s="23" t="s">
        <v>1231</v>
      </c>
      <c r="F133" s="51" t="s">
        <v>273</v>
      </c>
      <c r="G133" s="23" t="s">
        <v>1230</v>
      </c>
      <c r="I133" s="16"/>
    </row>
    <row r="134" spans="1:9" ht="51.75" hidden="1" customHeight="1" x14ac:dyDescent="0.2">
      <c r="A134" s="63">
        <v>7</v>
      </c>
      <c r="B134" s="23" t="s">
        <v>1229</v>
      </c>
      <c r="C134" s="60" t="s">
        <v>1232</v>
      </c>
      <c r="D134" s="23">
        <v>260</v>
      </c>
      <c r="E134" s="23" t="s">
        <v>1231</v>
      </c>
      <c r="F134" s="51" t="s">
        <v>275</v>
      </c>
      <c r="G134" s="23" t="s">
        <v>1230</v>
      </c>
      <c r="I134" s="16"/>
    </row>
    <row r="135" spans="1:9" ht="51.75" hidden="1" customHeight="1" x14ac:dyDescent="0.2">
      <c r="A135" s="63">
        <v>8</v>
      </c>
      <c r="B135" s="23" t="s">
        <v>1229</v>
      </c>
      <c r="C135" s="60" t="s">
        <v>1232</v>
      </c>
      <c r="D135" s="23">
        <v>520</v>
      </c>
      <c r="E135" s="23" t="s">
        <v>1231</v>
      </c>
      <c r="F135" s="51" t="s">
        <v>59</v>
      </c>
      <c r="G135" s="23" t="s">
        <v>1230</v>
      </c>
      <c r="I135" s="16"/>
    </row>
    <row r="136" spans="1:9" ht="51.75" hidden="1" customHeight="1" x14ac:dyDescent="0.2">
      <c r="A136" s="63">
        <v>9</v>
      </c>
      <c r="B136" s="23" t="s">
        <v>1229</v>
      </c>
      <c r="C136" s="60" t="s">
        <v>1232</v>
      </c>
      <c r="D136" s="23">
        <v>520</v>
      </c>
      <c r="E136" s="23" t="s">
        <v>1231</v>
      </c>
      <c r="F136" s="53" t="s">
        <v>47</v>
      </c>
      <c r="G136" s="23" t="s">
        <v>1230</v>
      </c>
      <c r="I136" s="16"/>
    </row>
    <row r="137" spans="1:9" ht="51.75" hidden="1" customHeight="1" x14ac:dyDescent="0.2">
      <c r="A137" s="63">
        <v>10</v>
      </c>
      <c r="B137" s="23" t="s">
        <v>1229</v>
      </c>
      <c r="C137" s="60" t="s">
        <v>1232</v>
      </c>
      <c r="D137" s="23">
        <v>260</v>
      </c>
      <c r="E137" s="23" t="s">
        <v>1231</v>
      </c>
      <c r="F137" s="53" t="s">
        <v>71</v>
      </c>
      <c r="G137" s="23" t="s">
        <v>1230</v>
      </c>
      <c r="I137" s="16"/>
    </row>
    <row r="138" spans="1:9" ht="51.75" hidden="1" customHeight="1" x14ac:dyDescent="0.2">
      <c r="A138" s="63">
        <v>11</v>
      </c>
      <c r="B138" s="23" t="s">
        <v>1229</v>
      </c>
      <c r="C138" s="60" t="s">
        <v>1232</v>
      </c>
      <c r="D138" s="23">
        <v>520</v>
      </c>
      <c r="E138" s="23" t="s">
        <v>1231</v>
      </c>
      <c r="F138" s="53" t="s">
        <v>32</v>
      </c>
      <c r="G138" s="23" t="s">
        <v>1230</v>
      </c>
      <c r="I138" s="16"/>
    </row>
    <row r="139" spans="1:9" ht="51.75" hidden="1" customHeight="1" x14ac:dyDescent="0.2">
      <c r="A139" s="63">
        <v>12</v>
      </c>
      <c r="B139" s="23" t="s">
        <v>1229</v>
      </c>
      <c r="C139" s="60" t="s">
        <v>1232</v>
      </c>
      <c r="D139" s="23">
        <v>390</v>
      </c>
      <c r="E139" s="23" t="s">
        <v>1231</v>
      </c>
      <c r="F139" s="53" t="s">
        <v>36</v>
      </c>
      <c r="G139" s="23" t="s">
        <v>1230</v>
      </c>
      <c r="I139" s="16"/>
    </row>
    <row r="140" spans="1:9" ht="51.75" hidden="1" customHeight="1" x14ac:dyDescent="0.2">
      <c r="A140" s="63">
        <v>13</v>
      </c>
      <c r="B140" s="23" t="s">
        <v>1229</v>
      </c>
      <c r="C140" s="60" t="s">
        <v>1232</v>
      </c>
      <c r="D140" s="23">
        <v>390</v>
      </c>
      <c r="E140" s="23" t="s">
        <v>1231</v>
      </c>
      <c r="F140" s="53" t="s">
        <v>34</v>
      </c>
      <c r="G140" s="23" t="s">
        <v>1230</v>
      </c>
      <c r="I140" s="16"/>
    </row>
    <row r="141" spans="1:9" ht="51.75" hidden="1" customHeight="1" x14ac:dyDescent="0.2">
      <c r="A141" s="63">
        <v>14</v>
      </c>
      <c r="B141" s="23" t="s">
        <v>1229</v>
      </c>
      <c r="C141" s="60" t="s">
        <v>1232</v>
      </c>
      <c r="D141" s="23">
        <v>260</v>
      </c>
      <c r="E141" s="23" t="s">
        <v>1231</v>
      </c>
      <c r="F141" s="51" t="s">
        <v>6</v>
      </c>
      <c r="G141" s="23" t="s">
        <v>1230</v>
      </c>
      <c r="I141" s="16"/>
    </row>
    <row r="142" spans="1:9" ht="51.75" hidden="1" customHeight="1" x14ac:dyDescent="0.2">
      <c r="A142" s="63">
        <v>15</v>
      </c>
      <c r="B142" s="23" t="s">
        <v>1229</v>
      </c>
      <c r="C142" s="60" t="s">
        <v>1232</v>
      </c>
      <c r="D142" s="23">
        <v>260</v>
      </c>
      <c r="E142" s="23" t="s">
        <v>1231</v>
      </c>
      <c r="F142" s="51" t="s">
        <v>268</v>
      </c>
      <c r="G142" s="23" t="s">
        <v>1230</v>
      </c>
      <c r="I142" s="16"/>
    </row>
    <row r="143" spans="1:9" ht="51.75" hidden="1" customHeight="1" x14ac:dyDescent="0.2">
      <c r="A143" s="63">
        <v>16</v>
      </c>
      <c r="B143" s="23" t="s">
        <v>1229</v>
      </c>
      <c r="C143" s="60" t="s">
        <v>1232</v>
      </c>
      <c r="D143" s="23">
        <v>390</v>
      </c>
      <c r="E143" s="23" t="s">
        <v>1231</v>
      </c>
      <c r="F143" s="51" t="s">
        <v>33</v>
      </c>
      <c r="G143" s="23" t="s">
        <v>1230</v>
      </c>
      <c r="I143" s="16"/>
    </row>
    <row r="144" spans="1:9" ht="51.75" hidden="1" customHeight="1" x14ac:dyDescent="0.2">
      <c r="A144" s="63">
        <v>17</v>
      </c>
      <c r="B144" s="23" t="s">
        <v>1229</v>
      </c>
      <c r="C144" s="60" t="s">
        <v>1232</v>
      </c>
      <c r="D144" s="23">
        <v>260</v>
      </c>
      <c r="E144" s="23" t="s">
        <v>1231</v>
      </c>
      <c r="F144" s="51" t="s">
        <v>56</v>
      </c>
      <c r="G144" s="23" t="s">
        <v>1230</v>
      </c>
      <c r="I144" s="16"/>
    </row>
    <row r="145" spans="1:9" ht="51.75" hidden="1" customHeight="1" x14ac:dyDescent="0.2">
      <c r="A145" s="63">
        <v>18</v>
      </c>
      <c r="B145" s="23" t="s">
        <v>1229</v>
      </c>
      <c r="C145" s="60" t="s">
        <v>1232</v>
      </c>
      <c r="D145" s="23">
        <v>260</v>
      </c>
      <c r="E145" s="23" t="s">
        <v>1231</v>
      </c>
      <c r="F145" s="51" t="s">
        <v>48</v>
      </c>
      <c r="G145" s="23" t="s">
        <v>1230</v>
      </c>
      <c r="I145" s="16"/>
    </row>
    <row r="146" spans="1:9" ht="51.75" hidden="1" customHeight="1" x14ac:dyDescent="0.2">
      <c r="A146" s="63">
        <v>19</v>
      </c>
      <c r="B146" s="23" t="s">
        <v>1229</v>
      </c>
      <c r="C146" s="60" t="s">
        <v>1232</v>
      </c>
      <c r="D146" s="23">
        <v>520</v>
      </c>
      <c r="E146" s="23" t="s">
        <v>1231</v>
      </c>
      <c r="F146" s="51" t="s">
        <v>29</v>
      </c>
      <c r="G146" s="23" t="s">
        <v>1230</v>
      </c>
      <c r="I146" s="16"/>
    </row>
    <row r="147" spans="1:9" ht="51.75" hidden="1" customHeight="1" x14ac:dyDescent="0.2">
      <c r="A147" s="63">
        <v>20</v>
      </c>
      <c r="B147" s="23" t="s">
        <v>1229</v>
      </c>
      <c r="C147" s="60" t="s">
        <v>1232</v>
      </c>
      <c r="D147" s="23">
        <v>520</v>
      </c>
      <c r="E147" s="23" t="s">
        <v>1231</v>
      </c>
      <c r="F147" s="51" t="s">
        <v>14</v>
      </c>
      <c r="G147" s="23" t="s">
        <v>1230</v>
      </c>
      <c r="I147" s="16"/>
    </row>
    <row r="148" spans="1:9" ht="51.75" hidden="1" customHeight="1" x14ac:dyDescent="0.2">
      <c r="A148" s="63">
        <v>21</v>
      </c>
      <c r="B148" s="23" t="s">
        <v>1229</v>
      </c>
      <c r="C148" s="60" t="s">
        <v>1232</v>
      </c>
      <c r="D148" s="23">
        <v>520</v>
      </c>
      <c r="E148" s="23" t="s">
        <v>1231</v>
      </c>
      <c r="F148" s="51" t="s">
        <v>22</v>
      </c>
      <c r="G148" s="23" t="s">
        <v>1230</v>
      </c>
      <c r="I148" s="16"/>
    </row>
    <row r="149" spans="1:9" ht="51.75" hidden="1" customHeight="1" x14ac:dyDescent="0.2">
      <c r="A149" s="63">
        <v>22</v>
      </c>
      <c r="B149" s="23" t="s">
        <v>1229</v>
      </c>
      <c r="C149" s="60" t="s">
        <v>1232</v>
      </c>
      <c r="D149" s="23">
        <v>260</v>
      </c>
      <c r="E149" s="23" t="s">
        <v>1231</v>
      </c>
      <c r="F149" s="51" t="s">
        <v>26</v>
      </c>
      <c r="G149" s="23" t="s">
        <v>1230</v>
      </c>
      <c r="I149" s="16"/>
    </row>
    <row r="150" spans="1:9" ht="51.75" hidden="1" customHeight="1" x14ac:dyDescent="0.2">
      <c r="A150" s="63">
        <v>23</v>
      </c>
      <c r="B150" s="23" t="s">
        <v>1229</v>
      </c>
      <c r="C150" s="60" t="s">
        <v>1232</v>
      </c>
      <c r="D150" s="23">
        <v>260</v>
      </c>
      <c r="E150" s="23" t="s">
        <v>1231</v>
      </c>
      <c r="F150" s="51" t="s">
        <v>292</v>
      </c>
      <c r="G150" s="23" t="s">
        <v>1230</v>
      </c>
      <c r="I150" s="16"/>
    </row>
    <row r="151" spans="1:9" ht="51.75" hidden="1" customHeight="1" x14ac:dyDescent="0.2">
      <c r="A151" s="63">
        <v>24</v>
      </c>
      <c r="B151" s="23" t="s">
        <v>1229</v>
      </c>
      <c r="C151" s="60" t="s">
        <v>1232</v>
      </c>
      <c r="D151" s="23">
        <v>260</v>
      </c>
      <c r="E151" s="23" t="s">
        <v>1231</v>
      </c>
      <c r="F151" s="51" t="s">
        <v>35</v>
      </c>
      <c r="G151" s="23" t="s">
        <v>1230</v>
      </c>
      <c r="I151" s="16"/>
    </row>
    <row r="152" spans="1:9" ht="51.75" hidden="1" customHeight="1" x14ac:dyDescent="0.2">
      <c r="A152" s="63">
        <v>25</v>
      </c>
      <c r="B152" s="23" t="s">
        <v>1229</v>
      </c>
      <c r="C152" s="60" t="s">
        <v>1232</v>
      </c>
      <c r="D152" s="23">
        <v>390</v>
      </c>
      <c r="E152" s="23" t="s">
        <v>1231</v>
      </c>
      <c r="F152" s="51" t="s">
        <v>85</v>
      </c>
      <c r="G152" s="23" t="s">
        <v>1230</v>
      </c>
      <c r="I152" s="16"/>
    </row>
    <row r="153" spans="1:9" ht="51.75" hidden="1" customHeight="1" x14ac:dyDescent="0.2">
      <c r="A153" s="63">
        <v>26</v>
      </c>
      <c r="B153" s="23" t="s">
        <v>1229</v>
      </c>
      <c r="C153" s="60" t="s">
        <v>1232</v>
      </c>
      <c r="D153" s="23">
        <v>520</v>
      </c>
      <c r="E153" s="23" t="s">
        <v>1231</v>
      </c>
      <c r="F153" s="51" t="s">
        <v>15</v>
      </c>
      <c r="G153" s="23" t="s">
        <v>1230</v>
      </c>
      <c r="I153" s="16"/>
    </row>
    <row r="154" spans="1:9" ht="51.75" hidden="1" customHeight="1" x14ac:dyDescent="0.2">
      <c r="A154" s="63">
        <v>27</v>
      </c>
      <c r="B154" s="23" t="s">
        <v>1229</v>
      </c>
      <c r="C154" s="60" t="s">
        <v>1232</v>
      </c>
      <c r="D154" s="23">
        <v>260</v>
      </c>
      <c r="E154" s="23" t="s">
        <v>1231</v>
      </c>
      <c r="F154" s="51" t="s">
        <v>42</v>
      </c>
      <c r="G154" s="23" t="s">
        <v>1230</v>
      </c>
      <c r="I154" s="16"/>
    </row>
    <row r="155" spans="1:9" ht="51.75" hidden="1" customHeight="1" x14ac:dyDescent="0.2">
      <c r="A155" s="63">
        <v>28</v>
      </c>
      <c r="B155" s="23" t="s">
        <v>1229</v>
      </c>
      <c r="C155" s="60" t="s">
        <v>1232</v>
      </c>
      <c r="D155" s="23">
        <v>390</v>
      </c>
      <c r="E155" s="23" t="s">
        <v>1231</v>
      </c>
      <c r="F155" s="51" t="s">
        <v>11</v>
      </c>
      <c r="G155" s="23" t="s">
        <v>1230</v>
      </c>
      <c r="I155" s="16"/>
    </row>
    <row r="156" spans="1:9" ht="51.75" hidden="1" customHeight="1" x14ac:dyDescent="0.2">
      <c r="A156" s="63">
        <v>29</v>
      </c>
      <c r="B156" s="23" t="s">
        <v>1229</v>
      </c>
      <c r="C156" s="60" t="s">
        <v>1232</v>
      </c>
      <c r="D156" s="23">
        <v>130</v>
      </c>
      <c r="E156" s="23" t="s">
        <v>1231</v>
      </c>
      <c r="F156" s="51" t="s">
        <v>18</v>
      </c>
      <c r="G156" s="23" t="s">
        <v>1230</v>
      </c>
      <c r="I156" s="16"/>
    </row>
    <row r="157" spans="1:9" ht="51.75" hidden="1" customHeight="1" x14ac:dyDescent="0.2">
      <c r="A157" s="63">
        <v>30</v>
      </c>
      <c r="B157" s="23" t="s">
        <v>1229</v>
      </c>
      <c r="C157" s="60" t="s">
        <v>1232</v>
      </c>
      <c r="D157" s="23">
        <v>260</v>
      </c>
      <c r="E157" s="23" t="s">
        <v>1231</v>
      </c>
      <c r="F157" s="51" t="s">
        <v>45</v>
      </c>
      <c r="G157" s="23" t="s">
        <v>1230</v>
      </c>
      <c r="I157" s="16"/>
    </row>
    <row r="158" spans="1:9" ht="51.75" hidden="1" customHeight="1" x14ac:dyDescent="0.2">
      <c r="A158" s="63">
        <v>31</v>
      </c>
      <c r="B158" s="23" t="s">
        <v>1229</v>
      </c>
      <c r="C158" s="60" t="s">
        <v>1232</v>
      </c>
      <c r="D158" s="23">
        <v>130</v>
      </c>
      <c r="E158" s="23" t="s">
        <v>1231</v>
      </c>
      <c r="F158" s="51" t="s">
        <v>313</v>
      </c>
      <c r="G158" s="23" t="s">
        <v>1230</v>
      </c>
      <c r="I158" s="16"/>
    </row>
    <row r="159" spans="1:9" ht="51.75" hidden="1" customHeight="1" x14ac:dyDescent="0.2">
      <c r="A159" s="63">
        <v>32</v>
      </c>
      <c r="B159" s="23" t="s">
        <v>1229</v>
      </c>
      <c r="C159" s="60" t="s">
        <v>1232</v>
      </c>
      <c r="D159" s="23">
        <v>650</v>
      </c>
      <c r="E159" s="23" t="s">
        <v>1231</v>
      </c>
      <c r="F159" s="51" t="s">
        <v>20</v>
      </c>
      <c r="G159" s="23" t="s">
        <v>1230</v>
      </c>
      <c r="I159" s="16"/>
    </row>
    <row r="160" spans="1:9" ht="51.75" hidden="1" customHeight="1" x14ac:dyDescent="0.2">
      <c r="A160" s="63">
        <v>33</v>
      </c>
      <c r="B160" s="23" t="s">
        <v>1229</v>
      </c>
      <c r="C160" s="60" t="s">
        <v>1232</v>
      </c>
      <c r="D160" s="23">
        <v>260</v>
      </c>
      <c r="E160" s="23" t="s">
        <v>1231</v>
      </c>
      <c r="F160" s="51" t="s">
        <v>5</v>
      </c>
      <c r="G160" s="23" t="s">
        <v>1230</v>
      </c>
      <c r="I160" s="16"/>
    </row>
    <row r="161" spans="1:9" ht="51.75" hidden="1" customHeight="1" x14ac:dyDescent="0.2">
      <c r="A161" s="63">
        <v>34</v>
      </c>
      <c r="B161" s="23" t="s">
        <v>1229</v>
      </c>
      <c r="C161" s="60" t="s">
        <v>1232</v>
      </c>
      <c r="D161" s="23">
        <v>260</v>
      </c>
      <c r="E161" s="23" t="s">
        <v>1231</v>
      </c>
      <c r="F161" s="51" t="s">
        <v>279</v>
      </c>
      <c r="G161" s="23" t="s">
        <v>1230</v>
      </c>
      <c r="I161" s="16"/>
    </row>
    <row r="162" spans="1:9" ht="51.75" hidden="1" customHeight="1" x14ac:dyDescent="0.2">
      <c r="A162" s="63">
        <v>35</v>
      </c>
      <c r="B162" s="23" t="s">
        <v>1229</v>
      </c>
      <c r="C162" s="60" t="s">
        <v>1232</v>
      </c>
      <c r="D162" s="23">
        <v>520</v>
      </c>
      <c r="E162" s="23" t="s">
        <v>1231</v>
      </c>
      <c r="F162" s="51" t="s">
        <v>70</v>
      </c>
      <c r="G162" s="23" t="s">
        <v>1230</v>
      </c>
      <c r="I162" s="16"/>
    </row>
    <row r="163" spans="1:9" ht="51.75" hidden="1" customHeight="1" x14ac:dyDescent="0.2">
      <c r="A163" s="63">
        <v>36</v>
      </c>
      <c r="B163" s="23" t="s">
        <v>1229</v>
      </c>
      <c r="C163" s="60" t="s">
        <v>1232</v>
      </c>
      <c r="D163" s="23">
        <v>130</v>
      </c>
      <c r="E163" s="23" t="s">
        <v>1231</v>
      </c>
      <c r="F163" s="51" t="s">
        <v>57</v>
      </c>
      <c r="G163" s="23" t="s">
        <v>1230</v>
      </c>
      <c r="I163" s="16"/>
    </row>
    <row r="164" spans="1:9" ht="51.75" hidden="1" customHeight="1" x14ac:dyDescent="0.2">
      <c r="A164" s="63">
        <v>37</v>
      </c>
      <c r="B164" s="23" t="s">
        <v>1229</v>
      </c>
      <c r="C164" s="60" t="s">
        <v>1232</v>
      </c>
      <c r="D164" s="23">
        <v>260</v>
      </c>
      <c r="E164" s="23" t="s">
        <v>1231</v>
      </c>
      <c r="F164" s="51" t="s">
        <v>46</v>
      </c>
      <c r="G164" s="23" t="s">
        <v>1230</v>
      </c>
      <c r="I164" s="16"/>
    </row>
    <row r="165" spans="1:9" ht="51.75" hidden="1" customHeight="1" x14ac:dyDescent="0.2">
      <c r="A165" s="63">
        <v>38</v>
      </c>
      <c r="B165" s="23" t="s">
        <v>1229</v>
      </c>
      <c r="C165" s="60" t="s">
        <v>1232</v>
      </c>
      <c r="D165" s="23">
        <v>520</v>
      </c>
      <c r="E165" s="23" t="s">
        <v>1231</v>
      </c>
      <c r="F165" s="51" t="s">
        <v>284</v>
      </c>
      <c r="G165" s="23" t="s">
        <v>1230</v>
      </c>
      <c r="I165" s="16"/>
    </row>
    <row r="166" spans="1:9" ht="51.75" hidden="1" customHeight="1" x14ac:dyDescent="0.2">
      <c r="A166" s="63">
        <v>39</v>
      </c>
      <c r="B166" s="23" t="s">
        <v>1229</v>
      </c>
      <c r="C166" s="60" t="s">
        <v>1232</v>
      </c>
      <c r="D166" s="23">
        <v>780</v>
      </c>
      <c r="E166" s="23" t="s">
        <v>1231</v>
      </c>
      <c r="F166" s="51" t="s">
        <v>21</v>
      </c>
      <c r="G166" s="23" t="s">
        <v>1230</v>
      </c>
      <c r="I166" s="16"/>
    </row>
    <row r="167" spans="1:9" ht="51.75" hidden="1" customHeight="1" x14ac:dyDescent="0.2">
      <c r="A167" s="63">
        <v>40</v>
      </c>
      <c r="B167" s="23" t="s">
        <v>1229</v>
      </c>
      <c r="C167" s="60" t="s">
        <v>1232</v>
      </c>
      <c r="D167" s="23">
        <v>520</v>
      </c>
      <c r="E167" s="23" t="s">
        <v>1231</v>
      </c>
      <c r="F167" s="51" t="s">
        <v>7</v>
      </c>
      <c r="G167" s="23" t="s">
        <v>1230</v>
      </c>
      <c r="I167" s="16"/>
    </row>
    <row r="168" spans="1:9" ht="51.75" hidden="1" customHeight="1" x14ac:dyDescent="0.2">
      <c r="A168" s="63">
        <v>41</v>
      </c>
      <c r="B168" s="23" t="s">
        <v>1229</v>
      </c>
      <c r="C168" s="60" t="s">
        <v>1232</v>
      </c>
      <c r="D168" s="23">
        <v>130</v>
      </c>
      <c r="E168" s="23" t="s">
        <v>1231</v>
      </c>
      <c r="F168" s="51" t="s">
        <v>58</v>
      </c>
      <c r="G168" s="23" t="s">
        <v>1230</v>
      </c>
      <c r="I168" s="16"/>
    </row>
    <row r="169" spans="1:9" ht="51.75" hidden="1" customHeight="1" x14ac:dyDescent="0.2">
      <c r="A169" s="63">
        <v>42</v>
      </c>
      <c r="B169" s="23" t="s">
        <v>1229</v>
      </c>
      <c r="C169" s="60" t="s">
        <v>1232</v>
      </c>
      <c r="D169" s="23">
        <v>780</v>
      </c>
      <c r="E169" s="23" t="s">
        <v>1231</v>
      </c>
      <c r="F169" s="53" t="s">
        <v>8</v>
      </c>
      <c r="G169" s="23" t="s">
        <v>1230</v>
      </c>
      <c r="I169" s="16"/>
    </row>
    <row r="170" spans="1:9" ht="51.75" hidden="1" customHeight="1" x14ac:dyDescent="0.2">
      <c r="A170" s="63">
        <v>43</v>
      </c>
      <c r="B170" s="23" t="s">
        <v>1229</v>
      </c>
      <c r="C170" s="60" t="s">
        <v>1232</v>
      </c>
      <c r="D170" s="23">
        <v>520</v>
      </c>
      <c r="E170" s="23" t="s">
        <v>1231</v>
      </c>
      <c r="F170" s="53" t="s">
        <v>9</v>
      </c>
      <c r="G170" s="23" t="s">
        <v>1230</v>
      </c>
      <c r="I170" s="16"/>
    </row>
    <row r="171" spans="1:9" ht="51.75" hidden="1" customHeight="1" x14ac:dyDescent="0.2">
      <c r="A171" s="63">
        <v>44</v>
      </c>
      <c r="B171" s="23" t="s">
        <v>1229</v>
      </c>
      <c r="C171" s="60" t="s">
        <v>1232</v>
      </c>
      <c r="D171" s="23">
        <v>780</v>
      </c>
      <c r="E171" s="23" t="s">
        <v>1231</v>
      </c>
      <c r="F171" s="53" t="s">
        <v>16</v>
      </c>
      <c r="G171" s="23" t="s">
        <v>1230</v>
      </c>
      <c r="I171" s="16"/>
    </row>
    <row r="172" spans="1:9" ht="51.75" hidden="1" customHeight="1" x14ac:dyDescent="0.2">
      <c r="A172" s="63">
        <v>45</v>
      </c>
      <c r="B172" s="23" t="s">
        <v>1229</v>
      </c>
      <c r="C172" s="60" t="s">
        <v>1232</v>
      </c>
      <c r="D172" s="23">
        <v>520</v>
      </c>
      <c r="E172" s="23" t="s">
        <v>1231</v>
      </c>
      <c r="F172" s="53" t="s">
        <v>44</v>
      </c>
      <c r="G172" s="23" t="s">
        <v>1230</v>
      </c>
      <c r="I172" s="16"/>
    </row>
    <row r="173" spans="1:9" ht="51.75" hidden="1" customHeight="1" x14ac:dyDescent="0.2">
      <c r="A173" s="63">
        <v>46</v>
      </c>
      <c r="B173" s="23" t="s">
        <v>1229</v>
      </c>
      <c r="C173" s="60" t="s">
        <v>1232</v>
      </c>
      <c r="D173" s="23">
        <v>520</v>
      </c>
      <c r="E173" s="23" t="s">
        <v>1231</v>
      </c>
      <c r="F173" s="53" t="s">
        <v>17</v>
      </c>
      <c r="G173" s="23" t="s">
        <v>1230</v>
      </c>
      <c r="I173" s="16"/>
    </row>
    <row r="174" spans="1:9" ht="51.75" hidden="1" customHeight="1" x14ac:dyDescent="0.2">
      <c r="A174" s="63">
        <v>47</v>
      </c>
      <c r="B174" s="23" t="s">
        <v>1229</v>
      </c>
      <c r="C174" s="60" t="s">
        <v>1232</v>
      </c>
      <c r="D174" s="23">
        <v>260</v>
      </c>
      <c r="E174" s="23" t="s">
        <v>1231</v>
      </c>
      <c r="F174" s="53" t="s">
        <v>30</v>
      </c>
      <c r="G174" s="23" t="s">
        <v>1230</v>
      </c>
      <c r="I174" s="16"/>
    </row>
    <row r="175" spans="1:9" ht="51.75" hidden="1" customHeight="1" x14ac:dyDescent="0.2">
      <c r="A175" s="63">
        <v>48</v>
      </c>
      <c r="B175" s="23" t="s">
        <v>1229</v>
      </c>
      <c r="C175" s="60" t="s">
        <v>1232</v>
      </c>
      <c r="D175" s="23">
        <v>520</v>
      </c>
      <c r="E175" s="23" t="s">
        <v>1231</v>
      </c>
      <c r="F175" s="51" t="s">
        <v>310</v>
      </c>
      <c r="G175" s="23" t="s">
        <v>1230</v>
      </c>
      <c r="I175" s="16"/>
    </row>
    <row r="176" spans="1:9" ht="51.75" hidden="1" customHeight="1" x14ac:dyDescent="0.2">
      <c r="A176" s="63">
        <v>49</v>
      </c>
      <c r="B176" s="23" t="s">
        <v>1229</v>
      </c>
      <c r="C176" s="60" t="s">
        <v>1232</v>
      </c>
      <c r="D176" s="23">
        <v>390</v>
      </c>
      <c r="E176" s="23" t="s">
        <v>1231</v>
      </c>
      <c r="F176" s="51" t="s">
        <v>25</v>
      </c>
      <c r="G176" s="23" t="s">
        <v>1230</v>
      </c>
      <c r="I176" s="16"/>
    </row>
    <row r="177" spans="1:9" ht="51.75" hidden="1" customHeight="1" x14ac:dyDescent="0.2">
      <c r="A177" s="63">
        <v>50</v>
      </c>
      <c r="B177" s="23" t="s">
        <v>1229</v>
      </c>
      <c r="C177" s="60" t="s">
        <v>1232</v>
      </c>
      <c r="D177" s="23">
        <v>260</v>
      </c>
      <c r="E177" s="23" t="s">
        <v>1231</v>
      </c>
      <c r="F177" s="51" t="s">
        <v>69</v>
      </c>
      <c r="G177" s="23" t="s">
        <v>1230</v>
      </c>
      <c r="I177" s="16"/>
    </row>
    <row r="178" spans="1:9" ht="51.75" hidden="1" customHeight="1" x14ac:dyDescent="0.2">
      <c r="A178" s="63">
        <v>51</v>
      </c>
      <c r="B178" s="23" t="s">
        <v>1229</v>
      </c>
      <c r="C178" s="60" t="s">
        <v>1232</v>
      </c>
      <c r="D178" s="23">
        <v>390</v>
      </c>
      <c r="E178" s="23" t="s">
        <v>1231</v>
      </c>
      <c r="F178" s="51" t="s">
        <v>28</v>
      </c>
      <c r="G178" s="23" t="s">
        <v>1230</v>
      </c>
      <c r="I178" s="16"/>
    </row>
    <row r="179" spans="1:9" ht="51.75" hidden="1" customHeight="1" x14ac:dyDescent="0.2">
      <c r="A179" s="63">
        <v>52</v>
      </c>
      <c r="B179" s="23" t="s">
        <v>1229</v>
      </c>
      <c r="C179" s="60" t="s">
        <v>1232</v>
      </c>
      <c r="D179" s="23">
        <v>390</v>
      </c>
      <c r="E179" s="23" t="s">
        <v>1231</v>
      </c>
      <c r="F179" s="51" t="s">
        <v>23</v>
      </c>
      <c r="G179" s="23" t="s">
        <v>1230</v>
      </c>
      <c r="I179" s="16"/>
    </row>
    <row r="180" spans="1:9" ht="51.75" hidden="1" customHeight="1" x14ac:dyDescent="0.2">
      <c r="A180" s="63">
        <v>53</v>
      </c>
      <c r="B180" s="23" t="s">
        <v>1229</v>
      </c>
      <c r="C180" s="60" t="s">
        <v>1232</v>
      </c>
      <c r="D180" s="23">
        <v>520</v>
      </c>
      <c r="E180" s="23" t="s">
        <v>1231</v>
      </c>
      <c r="F180" s="51" t="s">
        <v>10</v>
      </c>
      <c r="G180" s="23" t="s">
        <v>1230</v>
      </c>
      <c r="I180" s="16"/>
    </row>
    <row r="181" spans="1:9" ht="51.75" hidden="1" customHeight="1" x14ac:dyDescent="0.2">
      <c r="A181" s="63">
        <v>54</v>
      </c>
      <c r="B181" s="23" t="s">
        <v>1229</v>
      </c>
      <c r="C181" s="60" t="s">
        <v>1232</v>
      </c>
      <c r="D181" s="23">
        <v>130</v>
      </c>
      <c r="E181" s="23" t="s">
        <v>1231</v>
      </c>
      <c r="F181" s="53" t="s">
        <v>24</v>
      </c>
      <c r="G181" s="23" t="s">
        <v>1230</v>
      </c>
      <c r="I181" s="16"/>
    </row>
    <row r="182" spans="1:9" ht="51.75" hidden="1" customHeight="1" x14ac:dyDescent="0.2">
      <c r="A182" s="63">
        <v>55</v>
      </c>
      <c r="B182" s="23" t="s">
        <v>1229</v>
      </c>
      <c r="C182" s="60" t="s">
        <v>1232</v>
      </c>
      <c r="D182" s="23">
        <v>520</v>
      </c>
      <c r="E182" s="23" t="s">
        <v>1231</v>
      </c>
      <c r="F182" s="51" t="s">
        <v>27</v>
      </c>
      <c r="G182" s="23" t="s">
        <v>1230</v>
      </c>
      <c r="I182" s="16"/>
    </row>
    <row r="183" spans="1:9" ht="51.75" hidden="1" customHeight="1" x14ac:dyDescent="0.2">
      <c r="A183" s="63">
        <v>56</v>
      </c>
      <c r="B183" s="23" t="s">
        <v>1229</v>
      </c>
      <c r="C183" s="60" t="s">
        <v>1232</v>
      </c>
      <c r="D183" s="23">
        <v>1040</v>
      </c>
      <c r="E183" s="23" t="s">
        <v>1231</v>
      </c>
      <c r="F183" s="51" t="s">
        <v>19</v>
      </c>
      <c r="G183" s="23" t="s">
        <v>1230</v>
      </c>
      <c r="I183" s="16"/>
    </row>
    <row r="184" spans="1:9" ht="51.75" hidden="1" customHeight="1" x14ac:dyDescent="0.2">
      <c r="A184" s="12">
        <v>1</v>
      </c>
      <c r="B184" s="4" t="s">
        <v>1234</v>
      </c>
      <c r="C184" s="6" t="s">
        <v>1245</v>
      </c>
      <c r="D184" s="5">
        <v>4082</v>
      </c>
      <c r="E184" s="10" t="s">
        <v>320</v>
      </c>
      <c r="F184" s="57" t="s">
        <v>8</v>
      </c>
      <c r="G184" s="10"/>
      <c r="I184" s="58" t="s">
        <v>1253</v>
      </c>
    </row>
    <row r="185" spans="1:9" ht="51.75" hidden="1" customHeight="1" x14ac:dyDescent="0.2">
      <c r="A185" s="12">
        <v>2</v>
      </c>
      <c r="B185" s="4" t="s">
        <v>1235</v>
      </c>
      <c r="C185" s="68" t="s">
        <v>1246</v>
      </c>
      <c r="D185" s="5">
        <v>41794</v>
      </c>
      <c r="E185" s="10" t="s">
        <v>320</v>
      </c>
      <c r="F185" s="57" t="s">
        <v>20</v>
      </c>
      <c r="G185" s="10"/>
      <c r="I185" s="58" t="s">
        <v>1254</v>
      </c>
    </row>
    <row r="186" spans="1:9" ht="66" hidden="1" customHeight="1" x14ac:dyDescent="0.2">
      <c r="A186" s="12">
        <v>3</v>
      </c>
      <c r="B186" s="4" t="s">
        <v>1224</v>
      </c>
      <c r="C186" s="6" t="s">
        <v>1223</v>
      </c>
      <c r="D186" s="5">
        <v>8946</v>
      </c>
      <c r="E186" s="10" t="s">
        <v>320</v>
      </c>
      <c r="F186" s="57" t="s">
        <v>310</v>
      </c>
      <c r="G186" s="10"/>
      <c r="I186" s="58" t="s">
        <v>1255</v>
      </c>
    </row>
    <row r="187" spans="1:9" ht="69" hidden="1" customHeight="1" x14ac:dyDescent="0.2">
      <c r="A187" s="12">
        <v>4</v>
      </c>
      <c r="B187" s="4" t="s">
        <v>1225</v>
      </c>
      <c r="C187" s="6" t="s">
        <v>1228</v>
      </c>
      <c r="D187" s="5">
        <v>53566</v>
      </c>
      <c r="E187" s="10" t="s">
        <v>320</v>
      </c>
      <c r="F187" s="57" t="s">
        <v>29</v>
      </c>
      <c r="G187" s="10"/>
      <c r="I187" s="58" t="s">
        <v>1256</v>
      </c>
    </row>
    <row r="188" spans="1:9" ht="51.75" hidden="1" customHeight="1" x14ac:dyDescent="0.2">
      <c r="A188" s="12">
        <v>5</v>
      </c>
      <c r="B188" s="4" t="s">
        <v>1239</v>
      </c>
      <c r="C188" s="6" t="s">
        <v>1247</v>
      </c>
      <c r="D188" s="5">
        <v>915</v>
      </c>
      <c r="E188" s="10" t="s">
        <v>320</v>
      </c>
      <c r="F188" s="57" t="s">
        <v>6</v>
      </c>
      <c r="G188" s="10"/>
      <c r="I188" s="58" t="s">
        <v>1257</v>
      </c>
    </row>
    <row r="189" spans="1:9" ht="51.75" hidden="1" customHeight="1" x14ac:dyDescent="0.2">
      <c r="A189" s="12">
        <v>6</v>
      </c>
      <c r="B189" s="4" t="s">
        <v>1239</v>
      </c>
      <c r="C189" s="6" t="s">
        <v>1248</v>
      </c>
      <c r="D189" s="5">
        <v>11485</v>
      </c>
      <c r="E189" s="10" t="s">
        <v>320</v>
      </c>
      <c r="F189" s="57" t="s">
        <v>14</v>
      </c>
      <c r="G189" s="10"/>
      <c r="I189" s="58" t="s">
        <v>1258</v>
      </c>
    </row>
    <row r="190" spans="1:9" ht="66.75" hidden="1" customHeight="1" x14ac:dyDescent="0.2">
      <c r="A190" s="12">
        <v>7</v>
      </c>
      <c r="B190" s="4" t="s">
        <v>1238</v>
      </c>
      <c r="C190" s="6" t="s">
        <v>1237</v>
      </c>
      <c r="D190" s="67">
        <v>25301</v>
      </c>
      <c r="E190" s="10" t="s">
        <v>320</v>
      </c>
      <c r="F190" s="57" t="s">
        <v>34</v>
      </c>
      <c r="G190" s="10"/>
      <c r="I190" s="58" t="s">
        <v>1259</v>
      </c>
    </row>
    <row r="191" spans="1:9" ht="51.75" hidden="1" customHeight="1" x14ac:dyDescent="0.2">
      <c r="A191" s="12">
        <v>8</v>
      </c>
      <c r="B191" s="4" t="s">
        <v>1249</v>
      </c>
      <c r="C191" s="7" t="s">
        <v>1236</v>
      </c>
      <c r="D191" s="67">
        <v>8505</v>
      </c>
      <c r="E191" s="10" t="s">
        <v>320</v>
      </c>
      <c r="F191" s="57" t="s">
        <v>34</v>
      </c>
      <c r="G191" s="10"/>
      <c r="I191" s="58" t="s">
        <v>1260</v>
      </c>
    </row>
    <row r="192" spans="1:9" ht="51.75" hidden="1" customHeight="1" x14ac:dyDescent="0.2">
      <c r="A192" s="12">
        <v>9</v>
      </c>
      <c r="B192" s="4" t="s">
        <v>1240</v>
      </c>
      <c r="C192" s="6" t="s">
        <v>1250</v>
      </c>
      <c r="D192" s="5">
        <v>7147</v>
      </c>
      <c r="E192" s="10" t="s">
        <v>320</v>
      </c>
      <c r="F192" s="57" t="s">
        <v>284</v>
      </c>
      <c r="G192" s="10"/>
      <c r="I192" s="58" t="s">
        <v>1261</v>
      </c>
    </row>
    <row r="193" spans="1:9" ht="51.75" hidden="1" customHeight="1" x14ac:dyDescent="0.2">
      <c r="A193" s="12">
        <v>10</v>
      </c>
      <c r="B193" s="4" t="s">
        <v>1240</v>
      </c>
      <c r="C193" s="6" t="s">
        <v>1251</v>
      </c>
      <c r="D193" s="5">
        <v>8339</v>
      </c>
      <c r="E193" s="10" t="s">
        <v>320</v>
      </c>
      <c r="F193" s="57" t="s">
        <v>21</v>
      </c>
      <c r="G193" s="10"/>
      <c r="I193" s="58" t="s">
        <v>1262</v>
      </c>
    </row>
    <row r="194" spans="1:9" ht="51.75" hidden="1" customHeight="1" x14ac:dyDescent="0.2">
      <c r="A194" s="12">
        <v>11</v>
      </c>
      <c r="B194" s="4" t="s">
        <v>1240</v>
      </c>
      <c r="C194" s="6" t="s">
        <v>1252</v>
      </c>
      <c r="D194" s="5">
        <v>4834</v>
      </c>
      <c r="E194" s="10" t="s">
        <v>320</v>
      </c>
      <c r="F194" s="57" t="s">
        <v>83</v>
      </c>
      <c r="G194" s="10"/>
      <c r="I194" s="58" t="s">
        <v>1263</v>
      </c>
    </row>
    <row r="195" spans="1:9" ht="51.75" hidden="1" customHeight="1" x14ac:dyDescent="0.2">
      <c r="A195" s="12">
        <v>12</v>
      </c>
      <c r="B195" s="4" t="s">
        <v>1113</v>
      </c>
      <c r="C195" s="68" t="s">
        <v>1270</v>
      </c>
      <c r="D195" s="5">
        <v>42559</v>
      </c>
      <c r="E195" s="10" t="s">
        <v>320</v>
      </c>
      <c r="F195" s="57" t="s">
        <v>47</v>
      </c>
      <c r="G195" s="10"/>
      <c r="I195" s="58" t="s">
        <v>1271</v>
      </c>
    </row>
    <row r="196" spans="1:9" ht="51.75" hidden="1" customHeight="1" x14ac:dyDescent="0.2">
      <c r="A196" s="12">
        <v>1</v>
      </c>
      <c r="B196" s="23" t="s">
        <v>1242</v>
      </c>
      <c r="C196" s="60" t="s">
        <v>1244</v>
      </c>
      <c r="D196" s="73">
        <v>88262.67</v>
      </c>
      <c r="E196" s="23" t="s">
        <v>1241</v>
      </c>
      <c r="F196" s="53" t="s">
        <v>28</v>
      </c>
      <c r="G196" s="23" t="s">
        <v>1243</v>
      </c>
      <c r="I196" s="40" t="str">
        <f t="shared" ref="I196" si="0">C196&amp;" МЖД по адресу: г. Калуга,  "&amp;F196</f>
        <v>Выполнение электромонтажных работ в МЖД МЖД по адресу: г. Калуга,  ул. Чехова, д. 17</v>
      </c>
    </row>
    <row r="197" spans="1:9" ht="51.75" hidden="1" customHeight="1" x14ac:dyDescent="0.2">
      <c r="A197" s="12">
        <v>1</v>
      </c>
      <c r="B197" s="4" t="s">
        <v>1290</v>
      </c>
      <c r="C197" s="7" t="s">
        <v>1360</v>
      </c>
      <c r="D197" s="5">
        <v>10508</v>
      </c>
      <c r="E197" s="10" t="s">
        <v>320</v>
      </c>
      <c r="F197" s="57" t="s">
        <v>279</v>
      </c>
      <c r="G197" s="10"/>
      <c r="I197" s="58" t="s">
        <v>1361</v>
      </c>
    </row>
    <row r="198" spans="1:9" ht="51.75" hidden="1" customHeight="1" x14ac:dyDescent="0.2">
      <c r="A198" s="12">
        <v>2</v>
      </c>
      <c r="B198" s="4" t="s">
        <v>1290</v>
      </c>
      <c r="C198" s="7" t="s">
        <v>1302</v>
      </c>
      <c r="D198" s="5">
        <v>9143</v>
      </c>
      <c r="E198" s="10" t="s">
        <v>320</v>
      </c>
      <c r="F198" s="57" t="s">
        <v>27</v>
      </c>
      <c r="G198" s="10"/>
      <c r="I198" s="58" t="s">
        <v>1316</v>
      </c>
    </row>
    <row r="199" spans="1:9" ht="51.75" hidden="1" customHeight="1" x14ac:dyDescent="0.2">
      <c r="A199" s="12">
        <v>3</v>
      </c>
      <c r="B199" s="4" t="s">
        <v>1273</v>
      </c>
      <c r="C199" s="7" t="s">
        <v>1303</v>
      </c>
      <c r="D199" s="5">
        <v>24942</v>
      </c>
      <c r="E199" s="10" t="s">
        <v>320</v>
      </c>
      <c r="F199" s="57" t="s">
        <v>310</v>
      </c>
      <c r="G199" s="10"/>
      <c r="I199" s="58" t="s">
        <v>1317</v>
      </c>
    </row>
    <row r="200" spans="1:9" ht="51.75" hidden="1" customHeight="1" x14ac:dyDescent="0.2">
      <c r="A200" s="12">
        <v>4</v>
      </c>
      <c r="B200" s="4" t="s">
        <v>1273</v>
      </c>
      <c r="C200" s="7" t="s">
        <v>1315</v>
      </c>
      <c r="D200" s="5">
        <v>12428</v>
      </c>
      <c r="E200" s="10" t="s">
        <v>320</v>
      </c>
      <c r="F200" s="57" t="s">
        <v>29</v>
      </c>
      <c r="G200" s="10"/>
      <c r="I200" s="58" t="s">
        <v>1318</v>
      </c>
    </row>
    <row r="201" spans="1:9" ht="51.75" hidden="1" customHeight="1" x14ac:dyDescent="0.2">
      <c r="A201" s="12">
        <v>5</v>
      </c>
      <c r="B201" s="4" t="s">
        <v>1273</v>
      </c>
      <c r="C201" s="7" t="s">
        <v>1276</v>
      </c>
      <c r="D201" s="5">
        <v>8715</v>
      </c>
      <c r="E201" s="10" t="s">
        <v>320</v>
      </c>
      <c r="F201" s="57" t="s">
        <v>5</v>
      </c>
      <c r="G201" s="10"/>
      <c r="I201" s="58" t="s">
        <v>1319</v>
      </c>
    </row>
    <row r="202" spans="1:9" ht="51.75" hidden="1" customHeight="1" x14ac:dyDescent="0.2">
      <c r="A202" s="12">
        <v>6</v>
      </c>
      <c r="B202" s="4" t="s">
        <v>1274</v>
      </c>
      <c r="C202" s="7" t="s">
        <v>1304</v>
      </c>
      <c r="D202" s="5">
        <v>4821</v>
      </c>
      <c r="E202" s="10" t="s">
        <v>320</v>
      </c>
      <c r="F202" s="57" t="s">
        <v>292</v>
      </c>
      <c r="G202" s="10"/>
      <c r="I202" s="58" t="s">
        <v>1320</v>
      </c>
    </row>
    <row r="203" spans="1:9" ht="51.75" hidden="1" customHeight="1" x14ac:dyDescent="0.2">
      <c r="A203" s="12">
        <v>7</v>
      </c>
      <c r="B203" s="4" t="s">
        <v>1274</v>
      </c>
      <c r="C203" s="7" t="s">
        <v>1277</v>
      </c>
      <c r="D203" s="5">
        <v>4643</v>
      </c>
      <c r="E203" s="10" t="s">
        <v>320</v>
      </c>
      <c r="F203" s="57" t="s">
        <v>5</v>
      </c>
      <c r="G203" s="10"/>
      <c r="I203" s="58" t="s">
        <v>1321</v>
      </c>
    </row>
    <row r="204" spans="1:9" ht="51.75" hidden="1" customHeight="1" x14ac:dyDescent="0.2">
      <c r="A204" s="12">
        <v>8</v>
      </c>
      <c r="B204" s="4" t="s">
        <v>1274</v>
      </c>
      <c r="C204" s="7" t="s">
        <v>1305</v>
      </c>
      <c r="D204" s="5">
        <v>10877</v>
      </c>
      <c r="E204" s="10" t="s">
        <v>320</v>
      </c>
      <c r="F204" s="57" t="s">
        <v>16</v>
      </c>
      <c r="G204" s="10"/>
      <c r="I204" s="58" t="s">
        <v>1322</v>
      </c>
    </row>
    <row r="205" spans="1:9" ht="51.75" hidden="1" customHeight="1" x14ac:dyDescent="0.2">
      <c r="A205" s="12">
        <v>9</v>
      </c>
      <c r="B205" s="4" t="s">
        <v>1291</v>
      </c>
      <c r="C205" s="7" t="s">
        <v>1306</v>
      </c>
      <c r="D205" s="5">
        <v>4279</v>
      </c>
      <c r="E205" s="10" t="s">
        <v>320</v>
      </c>
      <c r="F205" s="57" t="s">
        <v>46</v>
      </c>
      <c r="G205" s="10"/>
      <c r="I205" s="58" t="s">
        <v>1323</v>
      </c>
    </row>
    <row r="206" spans="1:9" ht="51.75" hidden="1" customHeight="1" x14ac:dyDescent="0.2">
      <c r="A206" s="12">
        <v>10</v>
      </c>
      <c r="B206" s="4" t="s">
        <v>1275</v>
      </c>
      <c r="C206" s="7" t="s">
        <v>1307</v>
      </c>
      <c r="D206" s="5">
        <v>13068</v>
      </c>
      <c r="E206" s="10" t="s">
        <v>320</v>
      </c>
      <c r="F206" s="57" t="s">
        <v>45</v>
      </c>
      <c r="G206" s="10"/>
      <c r="I206" s="58" t="s">
        <v>1324</v>
      </c>
    </row>
    <row r="207" spans="1:9" ht="51.75" hidden="1" customHeight="1" x14ac:dyDescent="0.2">
      <c r="A207" s="12">
        <v>11</v>
      </c>
      <c r="B207" s="4" t="s">
        <v>1275</v>
      </c>
      <c r="C207" s="7" t="s">
        <v>52</v>
      </c>
      <c r="D207" s="5">
        <v>5095</v>
      </c>
      <c r="E207" s="10" t="s">
        <v>320</v>
      </c>
      <c r="F207" s="57" t="s">
        <v>5</v>
      </c>
      <c r="G207" s="10"/>
      <c r="I207" s="58" t="s">
        <v>1325</v>
      </c>
    </row>
    <row r="208" spans="1:9" ht="51.75" hidden="1" customHeight="1" x14ac:dyDescent="0.2">
      <c r="A208" s="12">
        <v>12</v>
      </c>
      <c r="B208" s="4" t="s">
        <v>1292</v>
      </c>
      <c r="C208" s="7" t="s">
        <v>649</v>
      </c>
      <c r="D208" s="5">
        <v>5184</v>
      </c>
      <c r="E208" s="10" t="s">
        <v>320</v>
      </c>
      <c r="F208" s="57" t="s">
        <v>14</v>
      </c>
      <c r="G208" s="10"/>
      <c r="I208" s="58" t="s">
        <v>1326</v>
      </c>
    </row>
    <row r="209" spans="1:9" ht="51.75" hidden="1" customHeight="1" x14ac:dyDescent="0.2">
      <c r="A209" s="12">
        <v>13</v>
      </c>
      <c r="B209" s="4" t="s">
        <v>1292</v>
      </c>
      <c r="C209" s="7" t="s">
        <v>1362</v>
      </c>
      <c r="D209" s="5">
        <v>4714</v>
      </c>
      <c r="E209" s="10" t="s">
        <v>320</v>
      </c>
      <c r="F209" s="57" t="s">
        <v>20</v>
      </c>
      <c r="G209" s="10"/>
      <c r="I209" s="58" t="s">
        <v>1363</v>
      </c>
    </row>
    <row r="210" spans="1:9" ht="51.75" hidden="1" customHeight="1" x14ac:dyDescent="0.2">
      <c r="A210" s="12">
        <v>14</v>
      </c>
      <c r="B210" s="4" t="s">
        <v>1292</v>
      </c>
      <c r="C210" s="7" t="s">
        <v>1308</v>
      </c>
      <c r="D210" s="5">
        <v>2913</v>
      </c>
      <c r="E210" s="10" t="s">
        <v>320</v>
      </c>
      <c r="F210" s="57" t="s">
        <v>8</v>
      </c>
      <c r="G210" s="10"/>
      <c r="I210" s="58" t="s">
        <v>1327</v>
      </c>
    </row>
    <row r="211" spans="1:9" ht="51.75" hidden="1" customHeight="1" x14ac:dyDescent="0.2">
      <c r="A211" s="12">
        <v>15</v>
      </c>
      <c r="B211" s="4" t="s">
        <v>1293</v>
      </c>
      <c r="C211" s="7" t="s">
        <v>1309</v>
      </c>
      <c r="D211" s="5">
        <v>7883</v>
      </c>
      <c r="E211" s="10" t="s">
        <v>320</v>
      </c>
      <c r="F211" s="57" t="s">
        <v>32</v>
      </c>
      <c r="G211" s="10"/>
      <c r="I211" s="58" t="s">
        <v>1328</v>
      </c>
    </row>
    <row r="212" spans="1:9" ht="51.75" hidden="1" customHeight="1" x14ac:dyDescent="0.2">
      <c r="A212" s="12">
        <v>16</v>
      </c>
      <c r="B212" s="4" t="s">
        <v>1294</v>
      </c>
      <c r="C212" s="7" t="s">
        <v>1310</v>
      </c>
      <c r="D212" s="5">
        <v>3135</v>
      </c>
      <c r="E212" s="10" t="s">
        <v>320</v>
      </c>
      <c r="F212" s="57" t="s">
        <v>59</v>
      </c>
      <c r="G212" s="10"/>
      <c r="I212" s="58" t="s">
        <v>1329</v>
      </c>
    </row>
    <row r="213" spans="1:9" ht="51.75" hidden="1" customHeight="1" x14ac:dyDescent="0.2">
      <c r="A213" s="12">
        <v>17</v>
      </c>
      <c r="B213" s="4" t="s">
        <v>1294</v>
      </c>
      <c r="C213" s="7" t="s">
        <v>1311</v>
      </c>
      <c r="D213" s="5">
        <v>7939</v>
      </c>
      <c r="E213" s="10" t="s">
        <v>320</v>
      </c>
      <c r="F213" s="57" t="s">
        <v>70</v>
      </c>
      <c r="G213" s="10"/>
      <c r="I213" s="58" t="s">
        <v>1330</v>
      </c>
    </row>
    <row r="214" spans="1:9" ht="51.75" hidden="1" customHeight="1" x14ac:dyDescent="0.2">
      <c r="A214" s="12">
        <v>18</v>
      </c>
      <c r="B214" s="4" t="s">
        <v>1294</v>
      </c>
      <c r="C214" s="7" t="s">
        <v>645</v>
      </c>
      <c r="D214" s="5">
        <v>11650</v>
      </c>
      <c r="E214" s="10" t="s">
        <v>320</v>
      </c>
      <c r="F214" s="57" t="s">
        <v>32</v>
      </c>
      <c r="G214" s="10"/>
      <c r="I214" s="58" t="s">
        <v>1331</v>
      </c>
    </row>
    <row r="215" spans="1:9" ht="77.25" hidden="1" customHeight="1" x14ac:dyDescent="0.2">
      <c r="A215" s="12">
        <v>19</v>
      </c>
      <c r="B215" s="4" t="s">
        <v>1295</v>
      </c>
      <c r="C215" s="7" t="s">
        <v>1312</v>
      </c>
      <c r="D215" s="5">
        <v>13676</v>
      </c>
      <c r="E215" s="10" t="s">
        <v>320</v>
      </c>
      <c r="F215" s="57" t="s">
        <v>69</v>
      </c>
      <c r="G215" s="10"/>
      <c r="I215" s="58" t="s">
        <v>1332</v>
      </c>
    </row>
    <row r="216" spans="1:9" ht="51.75" hidden="1" customHeight="1" x14ac:dyDescent="0.2">
      <c r="A216" s="12">
        <v>20</v>
      </c>
      <c r="B216" s="4" t="s">
        <v>1296</v>
      </c>
      <c r="C216" s="7" t="s">
        <v>1313</v>
      </c>
      <c r="D216" s="5">
        <v>3335</v>
      </c>
      <c r="E216" s="10" t="s">
        <v>320</v>
      </c>
      <c r="F216" s="57" t="s">
        <v>59</v>
      </c>
      <c r="G216" s="10"/>
      <c r="I216" s="58" t="s">
        <v>1333</v>
      </c>
    </row>
    <row r="217" spans="1:9" ht="51.75" hidden="1" customHeight="1" x14ac:dyDescent="0.2">
      <c r="A217" s="12">
        <v>21</v>
      </c>
      <c r="B217" s="4" t="s">
        <v>1297</v>
      </c>
      <c r="C217" s="7" t="s">
        <v>1314</v>
      </c>
      <c r="D217" s="5">
        <v>4626</v>
      </c>
      <c r="E217" s="10" t="s">
        <v>320</v>
      </c>
      <c r="F217" s="57" t="s">
        <v>27</v>
      </c>
      <c r="G217" s="10"/>
      <c r="I217" s="58" t="s">
        <v>1334</v>
      </c>
    </row>
    <row r="218" spans="1:9" ht="51.75" hidden="1" customHeight="1" x14ac:dyDescent="0.2">
      <c r="A218" s="12">
        <v>22</v>
      </c>
      <c r="B218" s="4" t="s">
        <v>1297</v>
      </c>
      <c r="C218" s="7" t="s">
        <v>52</v>
      </c>
      <c r="D218" s="5">
        <v>15160</v>
      </c>
      <c r="E218" s="10" t="s">
        <v>320</v>
      </c>
      <c r="F218" s="57" t="s">
        <v>58</v>
      </c>
      <c r="G218" s="10"/>
      <c r="I218" s="58" t="s">
        <v>1335</v>
      </c>
    </row>
    <row r="219" spans="1:9" ht="51.75" hidden="1" customHeight="1" x14ac:dyDescent="0.2">
      <c r="A219" s="12">
        <v>23</v>
      </c>
      <c r="B219" s="4" t="s">
        <v>1297</v>
      </c>
      <c r="C219" s="7" t="s">
        <v>1364</v>
      </c>
      <c r="D219" s="5">
        <v>15273</v>
      </c>
      <c r="E219" s="10" t="s">
        <v>320</v>
      </c>
      <c r="F219" s="57" t="s">
        <v>56</v>
      </c>
      <c r="G219" s="10"/>
      <c r="I219" s="58" t="s">
        <v>1365</v>
      </c>
    </row>
    <row r="220" spans="1:9" ht="51.75" hidden="1" customHeight="1" x14ac:dyDescent="0.2">
      <c r="A220" s="12">
        <v>24</v>
      </c>
      <c r="B220" s="4" t="s">
        <v>1280</v>
      </c>
      <c r="C220" s="7" t="s">
        <v>1281</v>
      </c>
      <c r="D220" s="5">
        <v>26200</v>
      </c>
      <c r="E220" s="10" t="s">
        <v>320</v>
      </c>
      <c r="F220" s="57" t="s">
        <v>5</v>
      </c>
      <c r="G220" s="10"/>
      <c r="I220" s="62" t="s">
        <v>1282</v>
      </c>
    </row>
    <row r="221" spans="1:9" s="99" customFormat="1" ht="67.5" hidden="1" customHeight="1" x14ac:dyDescent="0.2">
      <c r="A221" s="77">
        <v>25</v>
      </c>
      <c r="B221" s="4" t="s">
        <v>1287</v>
      </c>
      <c r="C221" s="7" t="s">
        <v>1288</v>
      </c>
      <c r="D221" s="5">
        <v>32462</v>
      </c>
      <c r="E221" s="10" t="s">
        <v>320</v>
      </c>
      <c r="F221" s="57" t="s">
        <v>34</v>
      </c>
      <c r="G221" s="4"/>
      <c r="I221" s="58" t="s">
        <v>1289</v>
      </c>
    </row>
    <row r="222" spans="1:9" ht="68.25" hidden="1" customHeight="1" x14ac:dyDescent="0.2">
      <c r="A222" s="12">
        <v>26</v>
      </c>
      <c r="B222" s="4" t="s">
        <v>1298</v>
      </c>
      <c r="C222" s="6" t="s">
        <v>1283</v>
      </c>
      <c r="D222" s="67">
        <v>39080</v>
      </c>
      <c r="E222" s="10" t="s">
        <v>320</v>
      </c>
      <c r="F222" s="57" t="s">
        <v>34</v>
      </c>
      <c r="G222" s="10"/>
      <c r="I222" s="58" t="s">
        <v>1285</v>
      </c>
    </row>
    <row r="223" spans="1:9" ht="51.75" hidden="1" customHeight="1" x14ac:dyDescent="0.2">
      <c r="A223" s="12">
        <v>27</v>
      </c>
      <c r="B223" s="4" t="s">
        <v>1299</v>
      </c>
      <c r="C223" s="6" t="s">
        <v>1284</v>
      </c>
      <c r="D223" s="67">
        <v>23763</v>
      </c>
      <c r="E223" s="10" t="s">
        <v>320</v>
      </c>
      <c r="F223" s="57" t="s">
        <v>34</v>
      </c>
      <c r="G223" s="10"/>
      <c r="I223" s="58" t="s">
        <v>1286</v>
      </c>
    </row>
    <row r="224" spans="1:9" ht="73.5" hidden="1" customHeight="1" x14ac:dyDescent="0.2">
      <c r="A224" s="12">
        <v>28</v>
      </c>
      <c r="B224" s="4" t="s">
        <v>1300</v>
      </c>
      <c r="C224" s="6" t="s">
        <v>1301</v>
      </c>
      <c r="D224" s="5">
        <v>4160</v>
      </c>
      <c r="E224" s="10" t="s">
        <v>320</v>
      </c>
      <c r="F224" s="57" t="s">
        <v>35</v>
      </c>
      <c r="G224" s="10"/>
      <c r="I224" s="58" t="s">
        <v>1336</v>
      </c>
    </row>
    <row r="225" spans="1:9" ht="51.75" hidden="1" customHeight="1" x14ac:dyDescent="0.2">
      <c r="A225" s="12">
        <v>1</v>
      </c>
      <c r="B225" s="23" t="s">
        <v>1278</v>
      </c>
      <c r="C225" s="72" t="s">
        <v>1338</v>
      </c>
      <c r="D225" s="73">
        <v>16229.8</v>
      </c>
      <c r="E225" s="23" t="s">
        <v>1337</v>
      </c>
      <c r="F225" s="53" t="s">
        <v>5</v>
      </c>
      <c r="G225" s="23" t="s">
        <v>1340</v>
      </c>
      <c r="I225" s="16"/>
    </row>
    <row r="226" spans="1:9" ht="51.75" hidden="1" customHeight="1" x14ac:dyDescent="0.2">
      <c r="A226" s="12">
        <v>2</v>
      </c>
      <c r="B226" s="23" t="s">
        <v>1342</v>
      </c>
      <c r="C226" s="60" t="s">
        <v>1345</v>
      </c>
      <c r="D226" s="23">
        <v>9104</v>
      </c>
      <c r="E226" s="23" t="s">
        <v>1231</v>
      </c>
      <c r="F226" s="53" t="s">
        <v>34</v>
      </c>
      <c r="G226" s="23" t="s">
        <v>1344</v>
      </c>
      <c r="I226" s="16"/>
    </row>
    <row r="227" spans="1:9" ht="51.75" hidden="1" customHeight="1" x14ac:dyDescent="0.2">
      <c r="A227" s="12">
        <v>3</v>
      </c>
      <c r="B227" s="23" t="s">
        <v>1343</v>
      </c>
      <c r="C227" s="60" t="s">
        <v>1346</v>
      </c>
      <c r="D227" s="23">
        <v>3315</v>
      </c>
      <c r="E227" s="23" t="s">
        <v>1231</v>
      </c>
      <c r="F227" s="53" t="s">
        <v>19</v>
      </c>
      <c r="G227" s="23" t="s">
        <v>1344</v>
      </c>
      <c r="I227" s="16"/>
    </row>
    <row r="228" spans="1:9" ht="74.25" hidden="1" customHeight="1" x14ac:dyDescent="0.2">
      <c r="A228" s="12">
        <v>4</v>
      </c>
      <c r="B228" s="23" t="s">
        <v>1287</v>
      </c>
      <c r="C228" s="72" t="s">
        <v>1339</v>
      </c>
      <c r="D228" s="73">
        <v>264616</v>
      </c>
      <c r="E228" s="23" t="s">
        <v>1134</v>
      </c>
      <c r="F228" s="53" t="s">
        <v>34</v>
      </c>
      <c r="G228" s="23" t="s">
        <v>1341</v>
      </c>
      <c r="I228" s="16"/>
    </row>
    <row r="229" spans="1:9" ht="51.75" hidden="1" customHeight="1" x14ac:dyDescent="0.2">
      <c r="A229" s="12">
        <v>1</v>
      </c>
      <c r="B229" s="4" t="s">
        <v>1366</v>
      </c>
      <c r="C229" s="57" t="s">
        <v>52</v>
      </c>
      <c r="D229" s="5">
        <v>14094</v>
      </c>
      <c r="E229" s="10" t="s">
        <v>320</v>
      </c>
      <c r="F229" s="57" t="s">
        <v>56</v>
      </c>
      <c r="G229" s="10"/>
      <c r="I229" s="58" t="s">
        <v>1406</v>
      </c>
    </row>
    <row r="230" spans="1:9" ht="51.75" hidden="1" customHeight="1" x14ac:dyDescent="0.2">
      <c r="A230" s="12">
        <v>2</v>
      </c>
      <c r="B230" s="4" t="s">
        <v>1366</v>
      </c>
      <c r="C230" s="57" t="s">
        <v>1376</v>
      </c>
      <c r="D230" s="5">
        <v>7063</v>
      </c>
      <c r="E230" s="10" t="s">
        <v>320</v>
      </c>
      <c r="F230" s="57" t="s">
        <v>11</v>
      </c>
      <c r="G230" s="10"/>
      <c r="I230" s="58" t="s">
        <v>1407</v>
      </c>
    </row>
    <row r="231" spans="1:9" ht="51.75" hidden="1" customHeight="1" x14ac:dyDescent="0.2">
      <c r="A231" s="12">
        <v>3</v>
      </c>
      <c r="B231" s="4" t="s">
        <v>1366</v>
      </c>
      <c r="C231" s="57" t="s">
        <v>52</v>
      </c>
      <c r="D231" s="5">
        <v>2348</v>
      </c>
      <c r="E231" s="10" t="s">
        <v>320</v>
      </c>
      <c r="F231" s="57" t="s">
        <v>56</v>
      </c>
      <c r="G231" s="10"/>
      <c r="I231" s="58" t="s">
        <v>1406</v>
      </c>
    </row>
    <row r="232" spans="1:9" ht="51.75" hidden="1" customHeight="1" x14ac:dyDescent="0.2">
      <c r="A232" s="12">
        <v>4</v>
      </c>
      <c r="B232" s="4" t="s">
        <v>1366</v>
      </c>
      <c r="C232" s="57" t="s">
        <v>52</v>
      </c>
      <c r="D232" s="5">
        <v>2082</v>
      </c>
      <c r="E232" s="10" t="s">
        <v>320</v>
      </c>
      <c r="F232" s="57" t="s">
        <v>56</v>
      </c>
      <c r="G232" s="10"/>
      <c r="I232" s="58" t="s">
        <v>1406</v>
      </c>
    </row>
    <row r="233" spans="1:9" ht="51.75" hidden="1" customHeight="1" x14ac:dyDescent="0.2">
      <c r="A233" s="12">
        <v>5</v>
      </c>
      <c r="B233" s="4" t="s">
        <v>1367</v>
      </c>
      <c r="C233" s="57" t="s">
        <v>1377</v>
      </c>
      <c r="D233" s="5">
        <v>3450</v>
      </c>
      <c r="E233" s="10" t="s">
        <v>320</v>
      </c>
      <c r="F233" s="57" t="s">
        <v>14</v>
      </c>
      <c r="G233" s="10"/>
      <c r="I233" s="58" t="s">
        <v>1408</v>
      </c>
    </row>
    <row r="234" spans="1:9" ht="51.75" hidden="1" customHeight="1" x14ac:dyDescent="0.2">
      <c r="A234" s="12">
        <v>6</v>
      </c>
      <c r="B234" s="4" t="s">
        <v>1368</v>
      </c>
      <c r="C234" s="7" t="s">
        <v>1379</v>
      </c>
      <c r="D234" s="5">
        <v>3835</v>
      </c>
      <c r="E234" s="10" t="s">
        <v>320</v>
      </c>
      <c r="F234" s="57" t="s">
        <v>30</v>
      </c>
      <c r="G234" s="10"/>
      <c r="I234" s="58" t="s">
        <v>1409</v>
      </c>
    </row>
    <row r="235" spans="1:9" ht="51.75" hidden="1" customHeight="1" x14ac:dyDescent="0.2">
      <c r="A235" s="12">
        <v>7</v>
      </c>
      <c r="B235" s="4" t="s">
        <v>1368</v>
      </c>
      <c r="C235" s="57" t="s">
        <v>1380</v>
      </c>
      <c r="D235" s="5">
        <v>2801</v>
      </c>
      <c r="E235" s="10" t="s">
        <v>320</v>
      </c>
      <c r="F235" s="57" t="s">
        <v>56</v>
      </c>
      <c r="G235" s="10"/>
      <c r="I235" s="58" t="s">
        <v>1410</v>
      </c>
    </row>
    <row r="236" spans="1:9" ht="69.75" hidden="1" customHeight="1" x14ac:dyDescent="0.2">
      <c r="A236" s="12">
        <v>8</v>
      </c>
      <c r="B236" s="65" t="s">
        <v>1347</v>
      </c>
      <c r="C236" s="68" t="s">
        <v>1348</v>
      </c>
      <c r="D236" s="67">
        <f>29803</f>
        <v>29803</v>
      </c>
      <c r="E236" s="10" t="s">
        <v>320</v>
      </c>
      <c r="F236" s="88" t="s">
        <v>5</v>
      </c>
      <c r="G236" s="16"/>
      <c r="I236" s="101" t="s">
        <v>1349</v>
      </c>
    </row>
    <row r="237" spans="1:9" ht="51.75" hidden="1" customHeight="1" x14ac:dyDescent="0.2">
      <c r="A237" s="12">
        <v>9</v>
      </c>
      <c r="B237" s="4" t="s">
        <v>1369</v>
      </c>
      <c r="C237" s="7" t="s">
        <v>1378</v>
      </c>
      <c r="D237" s="5">
        <v>5916</v>
      </c>
      <c r="E237" s="10" t="s">
        <v>320</v>
      </c>
      <c r="F237" s="57" t="s">
        <v>5</v>
      </c>
      <c r="G237" s="10"/>
      <c r="I237" s="58" t="s">
        <v>1411</v>
      </c>
    </row>
    <row r="238" spans="1:9" ht="51.75" hidden="1" customHeight="1" x14ac:dyDescent="0.2">
      <c r="A238" s="12">
        <v>10</v>
      </c>
      <c r="B238" s="4" t="s">
        <v>1369</v>
      </c>
      <c r="C238" s="7" t="s">
        <v>1388</v>
      </c>
      <c r="D238" s="5">
        <v>4916</v>
      </c>
      <c r="E238" s="10" t="s">
        <v>320</v>
      </c>
      <c r="F238" s="57" t="s">
        <v>14</v>
      </c>
      <c r="G238" s="10"/>
      <c r="I238" s="58" t="s">
        <v>1412</v>
      </c>
    </row>
    <row r="239" spans="1:9" ht="51.75" hidden="1" customHeight="1" x14ac:dyDescent="0.2">
      <c r="A239" s="12">
        <v>11</v>
      </c>
      <c r="B239" s="4" t="s">
        <v>1370</v>
      </c>
      <c r="C239" s="7" t="s">
        <v>1389</v>
      </c>
      <c r="D239" s="5">
        <v>1927</v>
      </c>
      <c r="E239" s="10" t="s">
        <v>320</v>
      </c>
      <c r="F239" s="57" t="s">
        <v>32</v>
      </c>
      <c r="G239" s="10"/>
      <c r="I239" s="58" t="s">
        <v>1413</v>
      </c>
    </row>
    <row r="240" spans="1:9" ht="51.75" hidden="1" customHeight="1" x14ac:dyDescent="0.2">
      <c r="A240" s="12">
        <v>12</v>
      </c>
      <c r="B240" s="4" t="s">
        <v>1370</v>
      </c>
      <c r="C240" s="7" t="s">
        <v>1390</v>
      </c>
      <c r="D240" s="5">
        <v>3403</v>
      </c>
      <c r="E240" s="10" t="s">
        <v>320</v>
      </c>
      <c r="F240" s="57" t="s">
        <v>47</v>
      </c>
      <c r="G240" s="10"/>
      <c r="I240" s="58" t="s">
        <v>1414</v>
      </c>
    </row>
    <row r="241" spans="1:9" ht="51.75" hidden="1" customHeight="1" x14ac:dyDescent="0.2">
      <c r="A241" s="12">
        <v>13</v>
      </c>
      <c r="B241" s="4" t="s">
        <v>1371</v>
      </c>
      <c r="C241" s="7" t="s">
        <v>1391</v>
      </c>
      <c r="D241" s="5">
        <v>14160</v>
      </c>
      <c r="E241" s="10" t="s">
        <v>320</v>
      </c>
      <c r="F241" s="57" t="s">
        <v>83</v>
      </c>
      <c r="G241" s="10"/>
      <c r="I241" s="58" t="s">
        <v>1415</v>
      </c>
    </row>
    <row r="242" spans="1:9" ht="51.75" hidden="1" customHeight="1" x14ac:dyDescent="0.2">
      <c r="A242" s="12">
        <v>14</v>
      </c>
      <c r="B242" s="4" t="s">
        <v>1372</v>
      </c>
      <c r="C242" s="7" t="s">
        <v>1392</v>
      </c>
      <c r="D242" s="5">
        <v>10274</v>
      </c>
      <c r="E242" s="10" t="s">
        <v>320</v>
      </c>
      <c r="F242" s="57" t="s">
        <v>5</v>
      </c>
      <c r="G242" s="10"/>
      <c r="I242" s="58" t="s">
        <v>1416</v>
      </c>
    </row>
    <row r="243" spans="1:9" ht="51.75" hidden="1" customHeight="1" x14ac:dyDescent="0.2">
      <c r="A243" s="12">
        <v>15</v>
      </c>
      <c r="B243" s="4" t="s">
        <v>1373</v>
      </c>
      <c r="C243" s="7" t="s">
        <v>1393</v>
      </c>
      <c r="D243" s="5">
        <v>2291</v>
      </c>
      <c r="E243" s="10" t="s">
        <v>320</v>
      </c>
      <c r="F243" s="57" t="s">
        <v>18</v>
      </c>
      <c r="G243" s="10"/>
      <c r="I243" s="58" t="s">
        <v>1417</v>
      </c>
    </row>
    <row r="244" spans="1:9" ht="51.75" hidden="1" customHeight="1" x14ac:dyDescent="0.2">
      <c r="A244" s="12">
        <v>16</v>
      </c>
      <c r="B244" s="4" t="s">
        <v>1374</v>
      </c>
      <c r="C244" s="7" t="s">
        <v>1394</v>
      </c>
      <c r="D244" s="5">
        <v>3769</v>
      </c>
      <c r="E244" s="10" t="s">
        <v>320</v>
      </c>
      <c r="F244" s="57" t="s">
        <v>25</v>
      </c>
      <c r="G244" s="10"/>
      <c r="I244" s="58" t="s">
        <v>1418</v>
      </c>
    </row>
    <row r="245" spans="1:9" ht="51.75" hidden="1" customHeight="1" x14ac:dyDescent="0.2">
      <c r="A245" s="12">
        <v>17</v>
      </c>
      <c r="B245" s="4" t="s">
        <v>1375</v>
      </c>
      <c r="C245" s="66" t="s">
        <v>1397</v>
      </c>
      <c r="D245" s="67">
        <v>2747</v>
      </c>
      <c r="E245" s="10" t="s">
        <v>320</v>
      </c>
      <c r="F245" s="57" t="s">
        <v>292</v>
      </c>
      <c r="G245" s="10"/>
      <c r="I245" s="58" t="s">
        <v>1419</v>
      </c>
    </row>
    <row r="246" spans="1:9" ht="51.75" hidden="1" customHeight="1" x14ac:dyDescent="0.2">
      <c r="A246" s="12">
        <v>18</v>
      </c>
      <c r="B246" s="4" t="s">
        <v>1395</v>
      </c>
      <c r="C246" s="7" t="s">
        <v>1396</v>
      </c>
      <c r="D246" s="5">
        <v>11300</v>
      </c>
      <c r="E246" s="10" t="s">
        <v>320</v>
      </c>
      <c r="F246" s="57" t="s">
        <v>59</v>
      </c>
      <c r="G246" s="10"/>
      <c r="I246" s="58" t="s">
        <v>1420</v>
      </c>
    </row>
    <row r="247" spans="1:9" ht="51.75" hidden="1" customHeight="1" x14ac:dyDescent="0.2">
      <c r="A247" s="63">
        <v>1</v>
      </c>
      <c r="B247" s="23" t="s">
        <v>1398</v>
      </c>
      <c r="C247" s="72" t="s">
        <v>1133</v>
      </c>
      <c r="D247" s="73">
        <v>12501</v>
      </c>
      <c r="E247" s="23" t="s">
        <v>1132</v>
      </c>
      <c r="F247" s="53" t="s">
        <v>279</v>
      </c>
      <c r="G247" s="23" t="s">
        <v>1387</v>
      </c>
      <c r="I247" s="16"/>
    </row>
    <row r="248" spans="1:9" ht="51.75" hidden="1" customHeight="1" x14ac:dyDescent="0.2">
      <c r="A248" s="63">
        <v>2</v>
      </c>
      <c r="B248" s="23" t="s">
        <v>1297</v>
      </c>
      <c r="C248" s="72" t="s">
        <v>1382</v>
      </c>
      <c r="D248" s="73">
        <v>14250</v>
      </c>
      <c r="E248" s="23" t="s">
        <v>1129</v>
      </c>
      <c r="F248" s="53" t="s">
        <v>36</v>
      </c>
      <c r="G248" s="23" t="s">
        <v>1381</v>
      </c>
      <c r="I248" s="40" t="s">
        <v>1385</v>
      </c>
    </row>
    <row r="249" spans="1:9" ht="51.75" hidden="1" customHeight="1" x14ac:dyDescent="0.2">
      <c r="A249" s="63">
        <v>3</v>
      </c>
      <c r="B249" s="23" t="s">
        <v>1297</v>
      </c>
      <c r="C249" s="72" t="s">
        <v>1384</v>
      </c>
      <c r="D249" s="73">
        <v>6500</v>
      </c>
      <c r="E249" s="23" t="s">
        <v>1129</v>
      </c>
      <c r="F249" s="53" t="s">
        <v>15</v>
      </c>
      <c r="G249" s="23" t="s">
        <v>1383</v>
      </c>
      <c r="I249" s="40" t="s">
        <v>1386</v>
      </c>
    </row>
    <row r="250" spans="1:9" ht="51.75" hidden="1" customHeight="1" x14ac:dyDescent="0.2">
      <c r="A250" s="63">
        <v>4</v>
      </c>
      <c r="B250" s="23" t="s">
        <v>1370</v>
      </c>
      <c r="C250" s="72" t="s">
        <v>1399</v>
      </c>
      <c r="D250" s="73">
        <v>2830</v>
      </c>
      <c r="E250" s="23" t="s">
        <v>710</v>
      </c>
      <c r="F250" s="53" t="s">
        <v>42</v>
      </c>
      <c r="G250" s="10"/>
      <c r="I250" s="16"/>
    </row>
    <row r="251" spans="1:9" ht="51.75" hidden="1" customHeight="1" x14ac:dyDescent="0.2">
      <c r="A251" s="63">
        <v>5</v>
      </c>
      <c r="B251" s="23" t="s">
        <v>1400</v>
      </c>
      <c r="C251" s="72" t="s">
        <v>1405</v>
      </c>
      <c r="D251" s="108">
        <v>19991.5</v>
      </c>
      <c r="E251" s="23" t="s">
        <v>710</v>
      </c>
      <c r="F251" s="53" t="s">
        <v>284</v>
      </c>
      <c r="G251" s="23" t="s">
        <v>1401</v>
      </c>
      <c r="I251" s="16"/>
    </row>
    <row r="252" spans="1:9" ht="51.75" hidden="1" customHeight="1" x14ac:dyDescent="0.2">
      <c r="A252" s="63">
        <v>6</v>
      </c>
      <c r="B252" s="23" t="s">
        <v>1400</v>
      </c>
      <c r="C252" s="72" t="s">
        <v>1405</v>
      </c>
      <c r="D252" s="108">
        <v>19991.5</v>
      </c>
      <c r="E252" s="23" t="s">
        <v>710</v>
      </c>
      <c r="F252" s="53" t="s">
        <v>17</v>
      </c>
      <c r="G252" s="23" t="s">
        <v>1402</v>
      </c>
      <c r="I252" s="16"/>
    </row>
    <row r="253" spans="1:9" ht="51.75" hidden="1" customHeight="1" x14ac:dyDescent="0.2">
      <c r="A253" s="63">
        <v>7</v>
      </c>
      <c r="B253" s="23" t="s">
        <v>1400</v>
      </c>
      <c r="C253" s="72" t="s">
        <v>1405</v>
      </c>
      <c r="D253" s="108">
        <v>19991.5</v>
      </c>
      <c r="E253" s="23" t="s">
        <v>710</v>
      </c>
      <c r="F253" s="53" t="s">
        <v>30</v>
      </c>
      <c r="G253" s="23" t="s">
        <v>1403</v>
      </c>
      <c r="I253" s="16"/>
    </row>
    <row r="254" spans="1:9" ht="51.75" hidden="1" customHeight="1" x14ac:dyDescent="0.2">
      <c r="A254" s="63">
        <v>8</v>
      </c>
      <c r="B254" s="23" t="s">
        <v>1400</v>
      </c>
      <c r="C254" s="72" t="s">
        <v>1405</v>
      </c>
      <c r="D254" s="108">
        <v>19991.5</v>
      </c>
      <c r="E254" s="23" t="s">
        <v>710</v>
      </c>
      <c r="F254" s="53" t="s">
        <v>32</v>
      </c>
      <c r="G254" s="23" t="s">
        <v>1404</v>
      </c>
      <c r="I254" s="16"/>
    </row>
    <row r="255" spans="1:9" ht="51.75" hidden="1" customHeight="1" x14ac:dyDescent="0.2">
      <c r="A255" s="12">
        <v>1</v>
      </c>
      <c r="B255" s="4" t="s">
        <v>1428</v>
      </c>
      <c r="C255" s="6" t="s">
        <v>1432</v>
      </c>
      <c r="D255" s="5">
        <v>5145</v>
      </c>
      <c r="E255" s="10" t="s">
        <v>320</v>
      </c>
      <c r="F255" s="57" t="s">
        <v>21</v>
      </c>
      <c r="G255" s="10"/>
      <c r="I255" s="58" t="s">
        <v>1451</v>
      </c>
    </row>
    <row r="256" spans="1:9" ht="51.75" hidden="1" customHeight="1" x14ac:dyDescent="0.2">
      <c r="A256" s="12">
        <v>2</v>
      </c>
      <c r="B256" s="4" t="s">
        <v>1428</v>
      </c>
      <c r="C256" s="6" t="s">
        <v>1433</v>
      </c>
      <c r="D256" s="5">
        <v>3722</v>
      </c>
      <c r="E256" s="10" t="s">
        <v>320</v>
      </c>
      <c r="F256" s="57" t="s">
        <v>310</v>
      </c>
      <c r="G256" s="10"/>
      <c r="I256" s="58" t="s">
        <v>1452</v>
      </c>
    </row>
    <row r="257" spans="1:9" ht="51.75" hidden="1" customHeight="1" x14ac:dyDescent="0.2">
      <c r="A257" s="12">
        <v>3</v>
      </c>
      <c r="B257" s="4" t="s">
        <v>1428</v>
      </c>
      <c r="C257" s="6" t="s">
        <v>1434</v>
      </c>
      <c r="D257" s="5">
        <v>7130</v>
      </c>
      <c r="E257" s="10" t="s">
        <v>320</v>
      </c>
      <c r="F257" s="57" t="s">
        <v>24</v>
      </c>
      <c r="G257" s="10"/>
      <c r="I257" s="58" t="s">
        <v>1453</v>
      </c>
    </row>
    <row r="258" spans="1:9" ht="51.75" hidden="1" customHeight="1" x14ac:dyDescent="0.2">
      <c r="A258" s="12">
        <v>4</v>
      </c>
      <c r="B258" s="4" t="s">
        <v>1428</v>
      </c>
      <c r="C258" s="6" t="s">
        <v>1435</v>
      </c>
      <c r="D258" s="5">
        <v>14944</v>
      </c>
      <c r="E258" s="10" t="s">
        <v>320</v>
      </c>
      <c r="F258" s="57" t="s">
        <v>18</v>
      </c>
      <c r="G258" s="10"/>
      <c r="I258" s="58" t="s">
        <v>1454</v>
      </c>
    </row>
    <row r="259" spans="1:9" ht="51.75" hidden="1" customHeight="1" x14ac:dyDescent="0.2">
      <c r="A259" s="12">
        <v>5</v>
      </c>
      <c r="B259" s="4" t="s">
        <v>1429</v>
      </c>
      <c r="C259" s="6" t="s">
        <v>1436</v>
      </c>
      <c r="D259" s="5">
        <v>7628</v>
      </c>
      <c r="E259" s="10" t="s">
        <v>320</v>
      </c>
      <c r="F259" s="57" t="s">
        <v>8</v>
      </c>
      <c r="G259" s="10"/>
      <c r="I259" s="58" t="s">
        <v>1455</v>
      </c>
    </row>
    <row r="260" spans="1:9" ht="51.75" hidden="1" customHeight="1" x14ac:dyDescent="0.2">
      <c r="A260" s="12">
        <v>6</v>
      </c>
      <c r="B260" s="4" t="s">
        <v>1429</v>
      </c>
      <c r="C260" s="6" t="s">
        <v>1437</v>
      </c>
      <c r="D260" s="5">
        <v>24923</v>
      </c>
      <c r="E260" s="10" t="s">
        <v>320</v>
      </c>
      <c r="F260" s="57" t="s">
        <v>56</v>
      </c>
      <c r="G260" s="10"/>
      <c r="I260" s="62" t="s">
        <v>1456</v>
      </c>
    </row>
    <row r="261" spans="1:9" ht="51.75" hidden="1" customHeight="1" x14ac:dyDescent="0.2">
      <c r="A261" s="12">
        <v>7</v>
      </c>
      <c r="B261" s="4" t="s">
        <v>1430</v>
      </c>
      <c r="C261" s="6" t="s">
        <v>1438</v>
      </c>
      <c r="D261" s="5">
        <v>2148</v>
      </c>
      <c r="E261" s="10" t="s">
        <v>320</v>
      </c>
      <c r="F261" s="57" t="s">
        <v>5</v>
      </c>
      <c r="G261" s="10"/>
      <c r="I261" s="62" t="s">
        <v>1457</v>
      </c>
    </row>
    <row r="262" spans="1:9" ht="51.75" hidden="1" customHeight="1" x14ac:dyDescent="0.2">
      <c r="A262" s="12">
        <v>8</v>
      </c>
      <c r="B262" s="4" t="s">
        <v>1431</v>
      </c>
      <c r="C262" s="7" t="s">
        <v>1439</v>
      </c>
      <c r="D262" s="5">
        <v>6935</v>
      </c>
      <c r="E262" s="10" t="s">
        <v>320</v>
      </c>
      <c r="F262" s="57" t="s">
        <v>279</v>
      </c>
      <c r="G262" s="10"/>
      <c r="I262" s="62" t="s">
        <v>1458</v>
      </c>
    </row>
    <row r="263" spans="1:9" ht="51.75" hidden="1" customHeight="1" x14ac:dyDescent="0.2">
      <c r="A263" s="12">
        <v>9</v>
      </c>
      <c r="B263" s="4" t="s">
        <v>1431</v>
      </c>
      <c r="C263" s="7" t="s">
        <v>1440</v>
      </c>
      <c r="D263" s="5">
        <v>7366</v>
      </c>
      <c r="E263" s="10" t="s">
        <v>320</v>
      </c>
      <c r="F263" s="57" t="s">
        <v>14</v>
      </c>
      <c r="G263" s="10"/>
      <c r="I263" s="58" t="s">
        <v>1459</v>
      </c>
    </row>
    <row r="264" spans="1:9" ht="51.75" hidden="1" customHeight="1" x14ac:dyDescent="0.2">
      <c r="A264" s="12">
        <v>10</v>
      </c>
      <c r="B264" s="4" t="s">
        <v>1431</v>
      </c>
      <c r="C264" s="7" t="s">
        <v>1450</v>
      </c>
      <c r="D264" s="5">
        <v>1496</v>
      </c>
      <c r="E264" s="10" t="s">
        <v>320</v>
      </c>
      <c r="F264" s="57" t="s">
        <v>71</v>
      </c>
      <c r="G264" s="10"/>
      <c r="I264" s="58" t="s">
        <v>1460</v>
      </c>
    </row>
    <row r="265" spans="1:9" ht="51.75" hidden="1" customHeight="1" x14ac:dyDescent="0.2">
      <c r="A265" s="12">
        <v>11</v>
      </c>
      <c r="B265" s="4" t="s">
        <v>1441</v>
      </c>
      <c r="C265" s="7" t="s">
        <v>1447</v>
      </c>
      <c r="D265" s="5">
        <v>2015</v>
      </c>
      <c r="E265" s="10" t="s">
        <v>320</v>
      </c>
      <c r="F265" s="57" t="s">
        <v>5</v>
      </c>
      <c r="G265" s="10"/>
      <c r="I265" s="58" t="s">
        <v>1461</v>
      </c>
    </row>
    <row r="266" spans="1:9" ht="51.75" hidden="1" customHeight="1" x14ac:dyDescent="0.2">
      <c r="A266" s="12">
        <v>12</v>
      </c>
      <c r="B266" s="4" t="s">
        <v>1442</v>
      </c>
      <c r="C266" s="7" t="s">
        <v>1448</v>
      </c>
      <c r="D266" s="5">
        <v>9073</v>
      </c>
      <c r="E266" s="10" t="s">
        <v>320</v>
      </c>
      <c r="F266" s="57" t="s">
        <v>5</v>
      </c>
      <c r="G266" s="10"/>
      <c r="I266" s="58" t="s">
        <v>1462</v>
      </c>
    </row>
    <row r="267" spans="1:9" ht="51.75" hidden="1" customHeight="1" x14ac:dyDescent="0.2">
      <c r="A267" s="12">
        <v>13</v>
      </c>
      <c r="B267" s="4" t="s">
        <v>1443</v>
      </c>
      <c r="C267" s="7" t="s">
        <v>1449</v>
      </c>
      <c r="D267" s="5">
        <v>13170</v>
      </c>
      <c r="E267" s="10" t="s">
        <v>320</v>
      </c>
      <c r="F267" s="57" t="s">
        <v>7</v>
      </c>
      <c r="G267" s="10"/>
      <c r="I267" s="58" t="s">
        <v>1463</v>
      </c>
    </row>
    <row r="268" spans="1:9" ht="51.75" hidden="1" customHeight="1" x14ac:dyDescent="0.2">
      <c r="A268" s="12">
        <v>14</v>
      </c>
      <c r="B268" s="4" t="s">
        <v>1466</v>
      </c>
      <c r="C268" s="6" t="s">
        <v>1464</v>
      </c>
      <c r="D268" s="5">
        <v>12187</v>
      </c>
      <c r="E268" s="10" t="s">
        <v>320</v>
      </c>
      <c r="F268" s="57" t="s">
        <v>310</v>
      </c>
      <c r="G268" s="10"/>
      <c r="I268" s="58" t="s">
        <v>1465</v>
      </c>
    </row>
    <row r="269" spans="1:9" ht="78" customHeight="1" x14ac:dyDescent="0.2">
      <c r="A269" s="63">
        <v>1</v>
      </c>
      <c r="B269" s="23" t="s">
        <v>1424</v>
      </c>
      <c r="C269" s="72" t="s">
        <v>1425</v>
      </c>
      <c r="D269" s="73">
        <v>202800</v>
      </c>
      <c r="E269" s="23" t="s">
        <v>318</v>
      </c>
      <c r="F269" s="53" t="s">
        <v>48</v>
      </c>
      <c r="G269" s="23" t="s">
        <v>1422</v>
      </c>
      <c r="I269" s="40" t="str">
        <f t="shared" ref="I269:I270" si="1">C269&amp;" МЖД по адресу: г. Калуга,  "&amp;F269</f>
        <v>Ремонт  межпанельных швов (189 м) на фасаде МКД МЖД по адресу: г. Калуга,  ул. М. Жукова, д. 11, к.1</v>
      </c>
    </row>
    <row r="270" spans="1:9" ht="51.75" hidden="1" customHeight="1" x14ac:dyDescent="0.2">
      <c r="A270" s="63">
        <v>2</v>
      </c>
      <c r="B270" s="23" t="s">
        <v>1427</v>
      </c>
      <c r="C270" s="60" t="s">
        <v>1426</v>
      </c>
      <c r="D270" s="73">
        <v>20660.490000000002</v>
      </c>
      <c r="E270" s="23" t="s">
        <v>1128</v>
      </c>
      <c r="F270" s="53" t="s">
        <v>284</v>
      </c>
      <c r="G270" s="23" t="s">
        <v>1423</v>
      </c>
      <c r="I270" s="40" t="str">
        <f t="shared" si="1"/>
        <v>Ремонт порога с устройством перил в подъезде №2 МЖД по адресу: г. Калуга,  ул. М. Горького, д. 8</v>
      </c>
    </row>
    <row r="271" spans="1:9" ht="51.75" hidden="1" customHeight="1" x14ac:dyDescent="0.2">
      <c r="A271" s="63">
        <v>3</v>
      </c>
      <c r="B271" s="23" t="s">
        <v>1444</v>
      </c>
      <c r="C271" s="60" t="s">
        <v>1445</v>
      </c>
      <c r="D271" s="73">
        <v>8000</v>
      </c>
      <c r="E271" s="23" t="s">
        <v>1446</v>
      </c>
      <c r="F271" s="53" t="s">
        <v>310</v>
      </c>
      <c r="G271" s="23"/>
      <c r="I271" s="40"/>
    </row>
    <row r="272" spans="1:9" ht="51.75" hidden="1" customHeight="1" x14ac:dyDescent="0.2">
      <c r="A272" s="12">
        <v>1</v>
      </c>
      <c r="B272" s="4" t="s">
        <v>1469</v>
      </c>
      <c r="C272" s="6" t="s">
        <v>1448</v>
      </c>
      <c r="D272" s="5">
        <v>25912</v>
      </c>
      <c r="E272" s="10" t="s">
        <v>320</v>
      </c>
      <c r="F272" s="57" t="s">
        <v>5</v>
      </c>
      <c r="G272" s="10"/>
      <c r="I272" s="58" t="s">
        <v>1462</v>
      </c>
    </row>
    <row r="273" spans="1:9" ht="51.75" hidden="1" customHeight="1" x14ac:dyDescent="0.2">
      <c r="A273" s="12">
        <v>2</v>
      </c>
      <c r="B273" s="4" t="s">
        <v>1470</v>
      </c>
      <c r="C273" s="7" t="s">
        <v>1471</v>
      </c>
      <c r="D273" s="5">
        <v>2809</v>
      </c>
      <c r="E273" s="10" t="s">
        <v>320</v>
      </c>
      <c r="F273" s="57" t="s">
        <v>32</v>
      </c>
      <c r="G273" s="10"/>
      <c r="I273" s="58" t="s">
        <v>1474</v>
      </c>
    </row>
    <row r="274" spans="1:9" ht="51.75" hidden="1" customHeight="1" x14ac:dyDescent="0.2">
      <c r="A274" s="12">
        <v>3</v>
      </c>
      <c r="B274" s="4" t="s">
        <v>1470</v>
      </c>
      <c r="C274" s="7" t="s">
        <v>1472</v>
      </c>
      <c r="D274" s="5">
        <v>15609</v>
      </c>
      <c r="E274" s="10" t="s">
        <v>320</v>
      </c>
      <c r="F274" s="57" t="s">
        <v>8</v>
      </c>
      <c r="G274" s="10"/>
      <c r="I274" s="58" t="s">
        <v>1475</v>
      </c>
    </row>
    <row r="275" spans="1:9" ht="51.75" hidden="1" customHeight="1" x14ac:dyDescent="0.2">
      <c r="A275" s="12">
        <v>4</v>
      </c>
      <c r="B275" s="4" t="s">
        <v>1470</v>
      </c>
      <c r="C275" s="7" t="s">
        <v>1473</v>
      </c>
      <c r="D275" s="5">
        <v>7157</v>
      </c>
      <c r="E275" s="10" t="s">
        <v>320</v>
      </c>
      <c r="F275" s="57" t="s">
        <v>11</v>
      </c>
      <c r="G275" s="10"/>
      <c r="I275" s="58" t="s">
        <v>1476</v>
      </c>
    </row>
    <row r="276" spans="1:9" ht="51.75" hidden="1" customHeight="1" x14ac:dyDescent="0.2">
      <c r="A276" s="12">
        <v>5</v>
      </c>
      <c r="B276" s="4" t="s">
        <v>1477</v>
      </c>
      <c r="C276" s="7" t="s">
        <v>1479</v>
      </c>
      <c r="D276" s="5">
        <v>8257</v>
      </c>
      <c r="E276" s="10" t="s">
        <v>320</v>
      </c>
      <c r="F276" s="57" t="s">
        <v>5</v>
      </c>
      <c r="G276" s="10"/>
      <c r="I276" s="58" t="s">
        <v>1482</v>
      </c>
    </row>
    <row r="277" spans="1:9" ht="51.75" hidden="1" customHeight="1" x14ac:dyDescent="0.2">
      <c r="A277" s="12">
        <v>6</v>
      </c>
      <c r="B277" s="4" t="s">
        <v>1478</v>
      </c>
      <c r="C277" s="7" t="s">
        <v>1480</v>
      </c>
      <c r="D277" s="5">
        <v>4437</v>
      </c>
      <c r="E277" s="10" t="s">
        <v>320</v>
      </c>
      <c r="F277" s="57" t="s">
        <v>5</v>
      </c>
      <c r="G277" s="10"/>
      <c r="I277" s="58" t="s">
        <v>1483</v>
      </c>
    </row>
    <row r="278" spans="1:9" ht="51.75" hidden="1" customHeight="1" x14ac:dyDescent="0.2">
      <c r="A278" s="12">
        <v>7</v>
      </c>
      <c r="B278" s="4" t="s">
        <v>1478</v>
      </c>
      <c r="C278" s="7" t="s">
        <v>1481</v>
      </c>
      <c r="D278" s="5">
        <v>2171</v>
      </c>
      <c r="E278" s="10" t="s">
        <v>320</v>
      </c>
      <c r="F278" s="57" t="s">
        <v>34</v>
      </c>
      <c r="G278" s="10"/>
      <c r="I278" s="58" t="s">
        <v>1484</v>
      </c>
    </row>
    <row r="279" spans="1:9" ht="51.75" hidden="1" customHeight="1" x14ac:dyDescent="0.2">
      <c r="A279" s="12">
        <v>8</v>
      </c>
      <c r="B279" s="4" t="s">
        <v>1485</v>
      </c>
      <c r="C279" s="7" t="s">
        <v>1489</v>
      </c>
      <c r="D279" s="5">
        <v>10339</v>
      </c>
      <c r="E279" s="10" t="s">
        <v>320</v>
      </c>
      <c r="F279" s="57" t="s">
        <v>5</v>
      </c>
      <c r="G279" s="10"/>
      <c r="I279" s="62" t="s">
        <v>1495</v>
      </c>
    </row>
    <row r="280" spans="1:9" ht="51.75" hidden="1" customHeight="1" x14ac:dyDescent="0.2">
      <c r="A280" s="12">
        <v>9</v>
      </c>
      <c r="B280" s="4" t="s">
        <v>1486</v>
      </c>
      <c r="C280" s="6" t="s">
        <v>1490</v>
      </c>
      <c r="D280" s="5">
        <v>7504</v>
      </c>
      <c r="E280" s="10" t="s">
        <v>320</v>
      </c>
      <c r="F280" s="57" t="s">
        <v>32</v>
      </c>
      <c r="G280" s="10"/>
      <c r="I280" s="62" t="s">
        <v>1496</v>
      </c>
    </row>
    <row r="281" spans="1:9" ht="51.75" hidden="1" customHeight="1" x14ac:dyDescent="0.2">
      <c r="A281" s="12">
        <v>10</v>
      </c>
      <c r="B281" s="4" t="s">
        <v>1487</v>
      </c>
      <c r="C281" s="6" t="s">
        <v>1491</v>
      </c>
      <c r="D281" s="5">
        <v>12942</v>
      </c>
      <c r="E281" s="10" t="s">
        <v>320</v>
      </c>
      <c r="F281" s="57" t="s">
        <v>5</v>
      </c>
      <c r="G281" s="10"/>
      <c r="I281" s="62" t="s">
        <v>1497</v>
      </c>
    </row>
    <row r="282" spans="1:9" ht="51.75" hidden="1" customHeight="1" x14ac:dyDescent="0.2">
      <c r="A282" s="12">
        <v>11</v>
      </c>
      <c r="B282" s="4" t="s">
        <v>1488</v>
      </c>
      <c r="C282" s="7" t="s">
        <v>1492</v>
      </c>
      <c r="D282" s="5">
        <v>2764</v>
      </c>
      <c r="E282" s="10" t="s">
        <v>320</v>
      </c>
      <c r="F282" s="57" t="s">
        <v>71</v>
      </c>
      <c r="G282" s="10"/>
      <c r="I282" s="58" t="s">
        <v>1498</v>
      </c>
    </row>
    <row r="283" spans="1:9" ht="51.75" hidden="1" customHeight="1" x14ac:dyDescent="0.2">
      <c r="A283" s="12">
        <v>12</v>
      </c>
      <c r="B283" s="4" t="s">
        <v>1493</v>
      </c>
      <c r="C283" s="7" t="s">
        <v>1494</v>
      </c>
      <c r="D283" s="5">
        <v>2746</v>
      </c>
      <c r="E283" s="10" t="s">
        <v>320</v>
      </c>
      <c r="F283" s="57" t="s">
        <v>23</v>
      </c>
      <c r="G283" s="10"/>
      <c r="I283" s="58" t="s">
        <v>1499</v>
      </c>
    </row>
    <row r="284" spans="1:9" ht="51.75" hidden="1" customHeight="1" x14ac:dyDescent="0.2">
      <c r="A284" s="12">
        <v>13</v>
      </c>
      <c r="B284" s="4" t="s">
        <v>1493</v>
      </c>
      <c r="C284" s="6" t="s">
        <v>1503</v>
      </c>
      <c r="D284" s="5">
        <v>15057</v>
      </c>
      <c r="E284" s="10" t="s">
        <v>320</v>
      </c>
      <c r="F284" s="57" t="s">
        <v>5</v>
      </c>
      <c r="G284" s="10"/>
      <c r="I284" s="58" t="s">
        <v>1512</v>
      </c>
    </row>
    <row r="285" spans="1:9" ht="51.75" hidden="1" customHeight="1" x14ac:dyDescent="0.2">
      <c r="A285" s="12">
        <v>14</v>
      </c>
      <c r="B285" s="4" t="s">
        <v>1500</v>
      </c>
      <c r="C285" s="6" t="s">
        <v>1504</v>
      </c>
      <c r="D285" s="5">
        <v>13012</v>
      </c>
      <c r="E285" s="10" t="s">
        <v>320</v>
      </c>
      <c r="F285" s="57" t="s">
        <v>30</v>
      </c>
      <c r="G285" s="10"/>
      <c r="I285" s="58" t="s">
        <v>1513</v>
      </c>
    </row>
    <row r="286" spans="1:9" ht="51.75" hidden="1" customHeight="1" x14ac:dyDescent="0.2">
      <c r="A286" s="12">
        <v>15</v>
      </c>
      <c r="B286" s="4" t="s">
        <v>1501</v>
      </c>
      <c r="C286" s="6" t="s">
        <v>1505</v>
      </c>
      <c r="D286" s="5">
        <v>11130</v>
      </c>
      <c r="E286" s="10" t="s">
        <v>320</v>
      </c>
      <c r="F286" s="57" t="s">
        <v>47</v>
      </c>
      <c r="G286" s="10"/>
      <c r="I286" s="58" t="s">
        <v>1514</v>
      </c>
    </row>
    <row r="287" spans="1:9" ht="51.75" hidden="1" customHeight="1" x14ac:dyDescent="0.2">
      <c r="A287" s="12">
        <v>16</v>
      </c>
      <c r="B287" s="4" t="s">
        <v>1502</v>
      </c>
      <c r="C287" s="6" t="s">
        <v>1506</v>
      </c>
      <c r="D287" s="5">
        <v>5436</v>
      </c>
      <c r="E287" s="10" t="s">
        <v>320</v>
      </c>
      <c r="F287" s="57" t="s">
        <v>71</v>
      </c>
      <c r="G287" s="10"/>
      <c r="I287" s="58" t="s">
        <v>1515</v>
      </c>
    </row>
    <row r="288" spans="1:9" ht="51.75" hidden="1" customHeight="1" x14ac:dyDescent="0.2">
      <c r="A288" s="12">
        <v>17</v>
      </c>
      <c r="B288" s="4" t="s">
        <v>1502</v>
      </c>
      <c r="C288" s="6" t="s">
        <v>1377</v>
      </c>
      <c r="D288" s="5">
        <v>3564</v>
      </c>
      <c r="E288" s="10" t="s">
        <v>320</v>
      </c>
      <c r="F288" s="57" t="s">
        <v>23</v>
      </c>
      <c r="G288" s="10"/>
      <c r="I288" s="58" t="s">
        <v>1516</v>
      </c>
    </row>
    <row r="289" spans="1:14" ht="51.75" hidden="1" customHeight="1" x14ac:dyDescent="0.2">
      <c r="A289" s="12">
        <v>18</v>
      </c>
      <c r="B289" s="4" t="s">
        <v>1502</v>
      </c>
      <c r="C289" s="6" t="s">
        <v>1511</v>
      </c>
      <c r="D289" s="5">
        <v>5554</v>
      </c>
      <c r="E289" s="10" t="s">
        <v>320</v>
      </c>
      <c r="F289" s="57" t="s">
        <v>8</v>
      </c>
      <c r="G289" s="10"/>
      <c r="I289" s="58" t="s">
        <v>1517</v>
      </c>
    </row>
    <row r="290" spans="1:14" ht="51.75" hidden="1" customHeight="1" x14ac:dyDescent="0.2">
      <c r="A290" s="12">
        <v>19</v>
      </c>
      <c r="B290" s="65" t="s">
        <v>1520</v>
      </c>
      <c r="C290" s="66" t="s">
        <v>1519</v>
      </c>
      <c r="D290" s="115">
        <v>4050</v>
      </c>
      <c r="E290" s="10" t="s">
        <v>320</v>
      </c>
      <c r="F290" s="57" t="s">
        <v>8</v>
      </c>
      <c r="G290" s="65">
        <v>83</v>
      </c>
      <c r="I290" s="80" t="s">
        <v>1522</v>
      </c>
      <c r="J290" s="222">
        <f>8*1500</f>
        <v>12000</v>
      </c>
      <c r="K290" s="222">
        <f>SUM(G290:G294)</f>
        <v>247.5</v>
      </c>
      <c r="L290" s="113">
        <f>M290*1500</f>
        <v>4050</v>
      </c>
      <c r="M290" s="112">
        <f>(8/247.5)*G290</f>
        <v>2.7</v>
      </c>
      <c r="N290" s="1">
        <f>G290*50</f>
        <v>4150</v>
      </c>
    </row>
    <row r="291" spans="1:14" ht="51.75" hidden="1" customHeight="1" x14ac:dyDescent="0.2">
      <c r="A291" s="12">
        <v>20</v>
      </c>
      <c r="B291" s="65" t="s">
        <v>1520</v>
      </c>
      <c r="C291" s="66" t="s">
        <v>1519</v>
      </c>
      <c r="D291" s="115">
        <v>4500</v>
      </c>
      <c r="E291" s="10" t="s">
        <v>320</v>
      </c>
      <c r="F291" s="57" t="s">
        <v>275</v>
      </c>
      <c r="G291" s="65">
        <f>(12.5+34.5)*2</f>
        <v>94</v>
      </c>
      <c r="I291" s="80" t="s">
        <v>1523</v>
      </c>
      <c r="J291" s="223"/>
      <c r="K291" s="223"/>
      <c r="L291" s="113">
        <f t="shared" ref="L291:L294" si="2">M291*1500</f>
        <v>4500</v>
      </c>
      <c r="M291" s="112">
        <f t="shared" ref="M291:M293" si="3">(8/247.5)*G291</f>
        <v>3</v>
      </c>
      <c r="N291" s="1">
        <f t="shared" ref="N291:N300" si="4">G291*50</f>
        <v>4700</v>
      </c>
    </row>
    <row r="292" spans="1:14" ht="51.75" hidden="1" customHeight="1" x14ac:dyDescent="0.2">
      <c r="A292" s="12">
        <v>21</v>
      </c>
      <c r="B292" s="65" t="s">
        <v>1520</v>
      </c>
      <c r="C292" s="66" t="s">
        <v>1519</v>
      </c>
      <c r="D292" s="115">
        <v>1650</v>
      </c>
      <c r="E292" s="10" t="s">
        <v>320</v>
      </c>
      <c r="F292" s="57" t="s">
        <v>46</v>
      </c>
      <c r="G292" s="65">
        <v>35</v>
      </c>
      <c r="I292" s="80" t="s">
        <v>1524</v>
      </c>
      <c r="J292" s="223"/>
      <c r="K292" s="223"/>
      <c r="L292" s="113">
        <f t="shared" si="2"/>
        <v>1650</v>
      </c>
      <c r="M292" s="112">
        <f t="shared" si="3"/>
        <v>1.1000000000000001</v>
      </c>
      <c r="N292" s="1">
        <f t="shared" si="4"/>
        <v>1750</v>
      </c>
    </row>
    <row r="293" spans="1:14" ht="51.75" hidden="1" customHeight="1" x14ac:dyDescent="0.2">
      <c r="A293" s="12">
        <v>22</v>
      </c>
      <c r="B293" s="65" t="s">
        <v>1520</v>
      </c>
      <c r="C293" s="66" t="s">
        <v>1519</v>
      </c>
      <c r="D293" s="115">
        <v>750</v>
      </c>
      <c r="E293" s="10" t="s">
        <v>320</v>
      </c>
      <c r="F293" s="57" t="s">
        <v>57</v>
      </c>
      <c r="G293" s="65">
        <v>15.5</v>
      </c>
      <c r="I293" s="80" t="s">
        <v>1525</v>
      </c>
      <c r="J293" s="223"/>
      <c r="K293" s="223"/>
      <c r="L293" s="113">
        <f t="shared" si="2"/>
        <v>750</v>
      </c>
      <c r="M293" s="112">
        <f t="shared" si="3"/>
        <v>0.5</v>
      </c>
      <c r="N293" s="1">
        <f t="shared" si="4"/>
        <v>775</v>
      </c>
    </row>
    <row r="294" spans="1:14" ht="51.75" hidden="1" customHeight="1" x14ac:dyDescent="0.2">
      <c r="A294" s="12">
        <v>23</v>
      </c>
      <c r="B294" s="65" t="s">
        <v>1520</v>
      </c>
      <c r="C294" s="66" t="s">
        <v>1519</v>
      </c>
      <c r="D294" s="115">
        <v>1050</v>
      </c>
      <c r="E294" s="10" t="s">
        <v>320</v>
      </c>
      <c r="F294" s="57" t="s">
        <v>24</v>
      </c>
      <c r="G294" s="65">
        <v>20</v>
      </c>
      <c r="I294" s="80" t="s">
        <v>1526</v>
      </c>
      <c r="J294" s="224"/>
      <c r="K294" s="224"/>
      <c r="L294" s="113">
        <f t="shared" si="2"/>
        <v>1050</v>
      </c>
      <c r="M294" s="112">
        <f>(8/247.5)*G294+0.1</f>
        <v>0.7</v>
      </c>
      <c r="N294" s="1">
        <f t="shared" si="4"/>
        <v>1000</v>
      </c>
    </row>
    <row r="295" spans="1:14" ht="51.75" hidden="1" customHeight="1" x14ac:dyDescent="0.2">
      <c r="A295" s="12">
        <v>24</v>
      </c>
      <c r="B295" s="65" t="s">
        <v>1521</v>
      </c>
      <c r="C295" s="68" t="s">
        <v>1519</v>
      </c>
      <c r="D295" s="115">
        <v>1500</v>
      </c>
      <c r="E295" s="10" t="s">
        <v>320</v>
      </c>
      <c r="F295" s="57" t="s">
        <v>8</v>
      </c>
      <c r="G295" s="65">
        <v>83</v>
      </c>
      <c r="I295" s="80" t="s">
        <v>1522</v>
      </c>
      <c r="J295" s="222">
        <f>3.5*1500</f>
        <v>5250</v>
      </c>
      <c r="K295" s="222">
        <f>SUM(G295:G300)</f>
        <v>304</v>
      </c>
      <c r="L295" s="113">
        <f>M295*1500</f>
        <v>1500</v>
      </c>
      <c r="M295" s="112">
        <f>(3.5/304)*G295</f>
        <v>1</v>
      </c>
      <c r="N295" s="1">
        <f t="shared" si="4"/>
        <v>4150</v>
      </c>
    </row>
    <row r="296" spans="1:14" ht="51.75" hidden="1" customHeight="1" x14ac:dyDescent="0.2">
      <c r="A296" s="12">
        <v>25</v>
      </c>
      <c r="B296" s="65" t="s">
        <v>1521</v>
      </c>
      <c r="C296" s="66" t="s">
        <v>1519</v>
      </c>
      <c r="D296" s="115">
        <v>900</v>
      </c>
      <c r="E296" s="10" t="s">
        <v>320</v>
      </c>
      <c r="F296" s="57" t="s">
        <v>85</v>
      </c>
      <c r="G296" s="65">
        <v>54.5</v>
      </c>
      <c r="I296" s="80" t="s">
        <v>1527</v>
      </c>
      <c r="J296" s="223"/>
      <c r="K296" s="223"/>
      <c r="L296" s="113">
        <f t="shared" ref="L296:L300" si="5">M296*1500</f>
        <v>900</v>
      </c>
      <c r="M296" s="112">
        <f t="shared" ref="M296:M300" si="6">(3.5/304)*G296</f>
        <v>0.6</v>
      </c>
      <c r="N296" s="1">
        <f t="shared" si="4"/>
        <v>2725</v>
      </c>
    </row>
    <row r="297" spans="1:14" ht="51.75" hidden="1" customHeight="1" x14ac:dyDescent="0.2">
      <c r="A297" s="12">
        <v>26</v>
      </c>
      <c r="B297" s="65" t="s">
        <v>1521</v>
      </c>
      <c r="C297" s="66" t="s">
        <v>1519</v>
      </c>
      <c r="D297" s="115">
        <v>300</v>
      </c>
      <c r="E297" s="10" t="s">
        <v>320</v>
      </c>
      <c r="F297" s="57" t="s">
        <v>57</v>
      </c>
      <c r="G297" s="65">
        <v>15.5</v>
      </c>
      <c r="I297" s="80" t="s">
        <v>1525</v>
      </c>
      <c r="J297" s="223"/>
      <c r="K297" s="223"/>
      <c r="L297" s="113">
        <f t="shared" si="5"/>
        <v>300</v>
      </c>
      <c r="M297" s="112">
        <f t="shared" si="6"/>
        <v>0.2</v>
      </c>
      <c r="N297" s="1">
        <f t="shared" si="4"/>
        <v>775</v>
      </c>
    </row>
    <row r="298" spans="1:14" ht="51.75" hidden="1" customHeight="1" x14ac:dyDescent="0.2">
      <c r="A298" s="12">
        <v>27</v>
      </c>
      <c r="B298" s="65" t="s">
        <v>1521</v>
      </c>
      <c r="C298" s="66" t="s">
        <v>1519</v>
      </c>
      <c r="D298" s="115">
        <v>600</v>
      </c>
      <c r="E298" s="10" t="s">
        <v>320</v>
      </c>
      <c r="F298" s="57" t="s">
        <v>46</v>
      </c>
      <c r="G298" s="65">
        <v>35</v>
      </c>
      <c r="I298" s="80" t="s">
        <v>1524</v>
      </c>
      <c r="J298" s="223"/>
      <c r="K298" s="223"/>
      <c r="L298" s="113">
        <f t="shared" si="5"/>
        <v>600</v>
      </c>
      <c r="M298" s="112">
        <f t="shared" si="6"/>
        <v>0.4</v>
      </c>
      <c r="N298" s="1">
        <f t="shared" si="4"/>
        <v>1750</v>
      </c>
    </row>
    <row r="299" spans="1:14" ht="51.75" hidden="1" customHeight="1" x14ac:dyDescent="0.2">
      <c r="A299" s="12">
        <v>28</v>
      </c>
      <c r="B299" s="65" t="s">
        <v>1521</v>
      </c>
      <c r="C299" s="66" t="s">
        <v>1519</v>
      </c>
      <c r="D299" s="115">
        <v>1200</v>
      </c>
      <c r="E299" s="10" t="s">
        <v>320</v>
      </c>
      <c r="F299" s="57" t="s">
        <v>275</v>
      </c>
      <c r="G299" s="65">
        <f>34.5*2</f>
        <v>69</v>
      </c>
      <c r="I299" s="80" t="s">
        <v>1523</v>
      </c>
      <c r="J299" s="223"/>
      <c r="K299" s="223"/>
      <c r="L299" s="113">
        <f t="shared" si="5"/>
        <v>1200</v>
      </c>
      <c r="M299" s="112">
        <f t="shared" si="6"/>
        <v>0.8</v>
      </c>
      <c r="N299" s="1">
        <f t="shared" si="4"/>
        <v>3450</v>
      </c>
    </row>
    <row r="300" spans="1:14" ht="51.75" hidden="1" customHeight="1" x14ac:dyDescent="0.2">
      <c r="A300" s="12">
        <v>29</v>
      </c>
      <c r="B300" s="65" t="s">
        <v>1521</v>
      </c>
      <c r="C300" s="66" t="s">
        <v>1519</v>
      </c>
      <c r="D300" s="115">
        <v>750</v>
      </c>
      <c r="E300" s="10" t="s">
        <v>320</v>
      </c>
      <c r="F300" s="57" t="s">
        <v>270</v>
      </c>
      <c r="G300" s="65">
        <f>12.5+34.5</f>
        <v>47</v>
      </c>
      <c r="I300" s="80" t="s">
        <v>1528</v>
      </c>
      <c r="J300" s="224"/>
      <c r="K300" s="224"/>
      <c r="L300" s="113">
        <f t="shared" si="5"/>
        <v>750</v>
      </c>
      <c r="M300" s="112">
        <f t="shared" si="6"/>
        <v>0.5</v>
      </c>
      <c r="N300" s="1">
        <f t="shared" si="4"/>
        <v>2350</v>
      </c>
    </row>
    <row r="301" spans="1:14" ht="51.75" hidden="1" customHeight="1" x14ac:dyDescent="0.2">
      <c r="A301" s="12">
        <v>1</v>
      </c>
      <c r="B301" s="23" t="s">
        <v>1441</v>
      </c>
      <c r="C301" s="60" t="s">
        <v>1509</v>
      </c>
      <c r="D301" s="23">
        <v>1368</v>
      </c>
      <c r="E301" s="23" t="s">
        <v>2</v>
      </c>
      <c r="F301" s="53" t="s">
        <v>47</v>
      </c>
      <c r="G301" s="23" t="s">
        <v>1507</v>
      </c>
      <c r="I301" s="40" t="str">
        <f t="shared" ref="I301:I302" si="7">C301&amp;" МЖД по адресу: г. Калуга,  "&amp;F301</f>
        <v>Прочистка газохода по стояку в квартире №14 МЖД по адресу: г. Калуга,  ул. Болотникова, д. 10</v>
      </c>
    </row>
    <row r="302" spans="1:14" ht="51.75" hidden="1" customHeight="1" x14ac:dyDescent="0.2">
      <c r="A302" s="12">
        <v>2</v>
      </c>
      <c r="B302" s="23" t="s">
        <v>1441</v>
      </c>
      <c r="C302" s="60" t="s">
        <v>1510</v>
      </c>
      <c r="D302" s="23">
        <v>2736</v>
      </c>
      <c r="E302" s="23" t="s">
        <v>2</v>
      </c>
      <c r="F302" s="53" t="s">
        <v>33</v>
      </c>
      <c r="G302" s="23" t="s">
        <v>1508</v>
      </c>
      <c r="I302" s="40" t="str">
        <f t="shared" si="7"/>
        <v>Прочистка газохода по стояку в квартире №6 МЖД по адресу: г. Калуга,  ул. Болотникова, д. 22</v>
      </c>
    </row>
    <row r="303" spans="1:14" ht="51.75" hidden="1" customHeight="1" x14ac:dyDescent="0.2">
      <c r="A303" s="12">
        <v>3</v>
      </c>
      <c r="B303" s="23" t="s">
        <v>1584</v>
      </c>
      <c r="C303" s="60" t="s">
        <v>1585</v>
      </c>
      <c r="D303" s="90">
        <v>4043</v>
      </c>
      <c r="E303" s="23" t="s">
        <v>2</v>
      </c>
      <c r="F303" s="53" t="s">
        <v>22</v>
      </c>
      <c r="G303" s="23" t="s">
        <v>1586</v>
      </c>
      <c r="I303" s="40"/>
    </row>
    <row r="304" spans="1:14" ht="51.75" hidden="1" customHeight="1" x14ac:dyDescent="0.2">
      <c r="A304" s="12">
        <v>4</v>
      </c>
      <c r="B304" s="23" t="s">
        <v>1587</v>
      </c>
      <c r="C304" s="60" t="s">
        <v>1588</v>
      </c>
      <c r="D304" s="90">
        <v>2227</v>
      </c>
      <c r="E304" s="23" t="s">
        <v>2</v>
      </c>
      <c r="F304" s="53" t="s">
        <v>70</v>
      </c>
      <c r="G304" s="23" t="s">
        <v>1589</v>
      </c>
      <c r="I304" s="40"/>
    </row>
    <row r="305" spans="1:9" ht="51.75" hidden="1" customHeight="1" x14ac:dyDescent="0.2">
      <c r="A305" s="12">
        <v>1</v>
      </c>
      <c r="B305" s="4" t="s">
        <v>1533</v>
      </c>
      <c r="C305" s="7" t="s">
        <v>1536</v>
      </c>
      <c r="D305" s="5">
        <v>1995</v>
      </c>
      <c r="E305" s="10" t="s">
        <v>320</v>
      </c>
      <c r="F305" s="57" t="s">
        <v>47</v>
      </c>
      <c r="G305" s="10"/>
      <c r="I305" s="58" t="s">
        <v>1547</v>
      </c>
    </row>
    <row r="306" spans="1:9" ht="51.75" hidden="1" customHeight="1" x14ac:dyDescent="0.2">
      <c r="A306" s="12">
        <v>2</v>
      </c>
      <c r="B306" s="4" t="s">
        <v>1534</v>
      </c>
      <c r="C306" s="7" t="s">
        <v>1537</v>
      </c>
      <c r="D306" s="5">
        <v>7554</v>
      </c>
      <c r="E306" s="10" t="s">
        <v>320</v>
      </c>
      <c r="F306" s="57" t="s">
        <v>21</v>
      </c>
      <c r="G306" s="10"/>
      <c r="I306" s="58" t="s">
        <v>1548</v>
      </c>
    </row>
    <row r="307" spans="1:9" ht="51.75" hidden="1" customHeight="1" x14ac:dyDescent="0.2">
      <c r="A307" s="12">
        <v>3</v>
      </c>
      <c r="B307" s="4" t="s">
        <v>1535</v>
      </c>
      <c r="C307" s="7" t="s">
        <v>1538</v>
      </c>
      <c r="D307" s="5">
        <v>3011</v>
      </c>
      <c r="E307" s="10" t="s">
        <v>320</v>
      </c>
      <c r="F307" s="57" t="s">
        <v>83</v>
      </c>
      <c r="G307" s="10"/>
      <c r="I307" s="58" t="s">
        <v>1549</v>
      </c>
    </row>
    <row r="308" spans="1:9" ht="51.75" hidden="1" customHeight="1" x14ac:dyDescent="0.2">
      <c r="A308" s="12">
        <v>4</v>
      </c>
      <c r="B308" s="4" t="s">
        <v>1540</v>
      </c>
      <c r="C308" s="7" t="s">
        <v>1543</v>
      </c>
      <c r="D308" s="5">
        <v>1595</v>
      </c>
      <c r="E308" s="10" t="s">
        <v>320</v>
      </c>
      <c r="F308" s="57" t="s">
        <v>48</v>
      </c>
      <c r="G308" s="10"/>
      <c r="I308" s="62" t="s">
        <v>1550</v>
      </c>
    </row>
    <row r="309" spans="1:9" ht="51.75" hidden="1" customHeight="1" x14ac:dyDescent="0.2">
      <c r="A309" s="12">
        <v>5</v>
      </c>
      <c r="B309" s="4" t="s">
        <v>1541</v>
      </c>
      <c r="C309" s="7" t="s">
        <v>1544</v>
      </c>
      <c r="D309" s="5">
        <v>2190</v>
      </c>
      <c r="E309" s="10" t="s">
        <v>320</v>
      </c>
      <c r="F309" s="57" t="s">
        <v>8</v>
      </c>
      <c r="G309" s="10"/>
      <c r="I309" s="62" t="s">
        <v>1551</v>
      </c>
    </row>
    <row r="310" spans="1:9" ht="51.75" hidden="1" customHeight="1" x14ac:dyDescent="0.2">
      <c r="A310" s="12">
        <v>6</v>
      </c>
      <c r="B310" s="4" t="s">
        <v>1541</v>
      </c>
      <c r="C310" s="7" t="s">
        <v>1545</v>
      </c>
      <c r="D310" s="5">
        <v>3737</v>
      </c>
      <c r="E310" s="10" t="s">
        <v>320</v>
      </c>
      <c r="F310" s="57" t="s">
        <v>279</v>
      </c>
      <c r="G310" s="10"/>
      <c r="I310" s="58" t="s">
        <v>1552</v>
      </c>
    </row>
    <row r="311" spans="1:9" ht="51.75" hidden="1" customHeight="1" x14ac:dyDescent="0.2">
      <c r="A311" s="12">
        <v>7</v>
      </c>
      <c r="B311" s="4" t="s">
        <v>1542</v>
      </c>
      <c r="C311" s="7" t="s">
        <v>1546</v>
      </c>
      <c r="D311" s="5">
        <v>3399</v>
      </c>
      <c r="E311" s="10" t="s">
        <v>320</v>
      </c>
      <c r="F311" s="57" t="s">
        <v>18</v>
      </c>
      <c r="G311" s="10"/>
      <c r="I311" s="58" t="s">
        <v>1553</v>
      </c>
    </row>
    <row r="312" spans="1:9" ht="51.75" hidden="1" customHeight="1" x14ac:dyDescent="0.2">
      <c r="A312" s="12">
        <v>8</v>
      </c>
      <c r="B312" s="4" t="s">
        <v>1554</v>
      </c>
      <c r="C312" s="7" t="s">
        <v>1555</v>
      </c>
      <c r="D312" s="5">
        <v>2534</v>
      </c>
      <c r="E312" s="10" t="s">
        <v>320</v>
      </c>
      <c r="F312" s="57" t="s">
        <v>5</v>
      </c>
      <c r="G312" s="10"/>
      <c r="I312" s="58" t="s">
        <v>1583</v>
      </c>
    </row>
    <row r="313" spans="1:9" ht="51.75" hidden="1" customHeight="1" x14ac:dyDescent="0.2">
      <c r="A313" s="12">
        <v>9</v>
      </c>
      <c r="B313" s="4" t="s">
        <v>1591</v>
      </c>
      <c r="C313" s="6" t="s">
        <v>1602</v>
      </c>
      <c r="D313" s="115">
        <v>2250</v>
      </c>
      <c r="E313" s="10" t="s">
        <v>320</v>
      </c>
      <c r="F313" s="57" t="s">
        <v>46</v>
      </c>
      <c r="G313" s="10"/>
      <c r="I313" s="16"/>
    </row>
    <row r="314" spans="1:9" ht="51.75" hidden="1" customHeight="1" x14ac:dyDescent="0.2">
      <c r="A314" s="12">
        <v>10</v>
      </c>
      <c r="B314" s="4" t="s">
        <v>1591</v>
      </c>
      <c r="C314" s="6" t="s">
        <v>1602</v>
      </c>
      <c r="D314" s="115">
        <v>1200</v>
      </c>
      <c r="E314" s="10" t="s">
        <v>320</v>
      </c>
      <c r="F314" s="57" t="s">
        <v>24</v>
      </c>
      <c r="G314" s="10"/>
      <c r="I314" s="16"/>
    </row>
    <row r="315" spans="1:9" ht="51.75" hidden="1" customHeight="1" x14ac:dyDescent="0.2">
      <c r="A315" s="12">
        <v>11</v>
      </c>
      <c r="B315" s="4" t="s">
        <v>1591</v>
      </c>
      <c r="C315" s="6" t="s">
        <v>1602</v>
      </c>
      <c r="D315" s="115">
        <v>5250</v>
      </c>
      <c r="E315" s="10" t="s">
        <v>320</v>
      </c>
      <c r="F315" s="57" t="s">
        <v>8</v>
      </c>
      <c r="G315" s="10"/>
      <c r="I315" s="16"/>
    </row>
    <row r="316" spans="1:9" ht="51.75" hidden="1" customHeight="1" x14ac:dyDescent="0.2">
      <c r="A316" s="12">
        <v>12</v>
      </c>
      <c r="B316" s="4" t="s">
        <v>1591</v>
      </c>
      <c r="C316" s="6" t="s">
        <v>1602</v>
      </c>
      <c r="D316" s="115">
        <v>1050</v>
      </c>
      <c r="E316" s="10" t="s">
        <v>320</v>
      </c>
      <c r="F316" s="57" t="s">
        <v>57</v>
      </c>
      <c r="G316" s="10"/>
      <c r="I316" s="16"/>
    </row>
    <row r="317" spans="1:9" ht="51.75" hidden="1" customHeight="1" x14ac:dyDescent="0.2">
      <c r="A317" s="12">
        <v>13</v>
      </c>
      <c r="B317" s="65" t="s">
        <v>1592</v>
      </c>
      <c r="C317" s="6" t="s">
        <v>1602</v>
      </c>
      <c r="D317" s="115">
        <v>2040</v>
      </c>
      <c r="E317" s="10" t="s">
        <v>320</v>
      </c>
      <c r="F317" s="88" t="s">
        <v>20</v>
      </c>
      <c r="G317" s="10"/>
      <c r="I317" s="16"/>
    </row>
    <row r="318" spans="1:9" ht="51.75" hidden="1" customHeight="1" x14ac:dyDescent="0.2">
      <c r="A318" s="12">
        <v>14</v>
      </c>
      <c r="B318" s="65" t="s">
        <v>1592</v>
      </c>
      <c r="C318" s="6" t="s">
        <v>1602</v>
      </c>
      <c r="D318" s="115">
        <v>510</v>
      </c>
      <c r="E318" s="10" t="s">
        <v>320</v>
      </c>
      <c r="F318" s="88" t="s">
        <v>313</v>
      </c>
      <c r="G318" s="10"/>
      <c r="I318" s="16"/>
    </row>
    <row r="319" spans="1:9" ht="51.75" hidden="1" customHeight="1" x14ac:dyDescent="0.2">
      <c r="A319" s="12">
        <v>15</v>
      </c>
      <c r="B319" s="65" t="s">
        <v>1592</v>
      </c>
      <c r="C319" s="6" t="s">
        <v>1602</v>
      </c>
      <c r="D319" s="115">
        <v>1870</v>
      </c>
      <c r="E319" s="10" t="s">
        <v>320</v>
      </c>
      <c r="F319" s="88" t="s">
        <v>44</v>
      </c>
      <c r="G319" s="10"/>
      <c r="I319" s="16"/>
    </row>
    <row r="320" spans="1:9" ht="51.75" hidden="1" customHeight="1" x14ac:dyDescent="0.2">
      <c r="A320" s="12">
        <v>16</v>
      </c>
      <c r="B320" s="65" t="s">
        <v>1592</v>
      </c>
      <c r="C320" s="6" t="s">
        <v>1602</v>
      </c>
      <c r="D320" s="115">
        <v>1870</v>
      </c>
      <c r="E320" s="10" t="s">
        <v>320</v>
      </c>
      <c r="F320" s="88" t="s">
        <v>22</v>
      </c>
      <c r="G320" s="10"/>
      <c r="I320" s="16"/>
    </row>
    <row r="321" spans="1:9" ht="51.75" hidden="1" customHeight="1" x14ac:dyDescent="0.2">
      <c r="A321" s="12">
        <v>17</v>
      </c>
      <c r="B321" s="65" t="s">
        <v>1592</v>
      </c>
      <c r="C321" s="6" t="s">
        <v>1602</v>
      </c>
      <c r="D321" s="115">
        <v>2210</v>
      </c>
      <c r="E321" s="10" t="s">
        <v>320</v>
      </c>
      <c r="F321" s="88" t="s">
        <v>8</v>
      </c>
      <c r="G321" s="10"/>
      <c r="I321" s="16"/>
    </row>
    <row r="322" spans="1:9" ht="51.75" hidden="1" customHeight="1" x14ac:dyDescent="0.2">
      <c r="A322" s="12">
        <v>18</v>
      </c>
      <c r="B322" s="4" t="s">
        <v>1593</v>
      </c>
      <c r="C322" s="6" t="s">
        <v>1602</v>
      </c>
      <c r="D322" s="115">
        <v>1200</v>
      </c>
      <c r="E322" s="10" t="s">
        <v>320</v>
      </c>
      <c r="F322" s="57" t="s">
        <v>25</v>
      </c>
      <c r="G322" s="10"/>
      <c r="I322" s="16"/>
    </row>
    <row r="323" spans="1:9" ht="51.75" hidden="1" customHeight="1" x14ac:dyDescent="0.2">
      <c r="A323" s="12">
        <v>19</v>
      </c>
      <c r="B323" s="4" t="s">
        <v>1593</v>
      </c>
      <c r="C323" s="6" t="s">
        <v>1602</v>
      </c>
      <c r="D323" s="115">
        <v>900</v>
      </c>
      <c r="E323" s="10" t="s">
        <v>320</v>
      </c>
      <c r="F323" s="57" t="s">
        <v>270</v>
      </c>
      <c r="G323" s="10"/>
      <c r="I323" s="16"/>
    </row>
    <row r="324" spans="1:9" ht="51.75" hidden="1" customHeight="1" x14ac:dyDescent="0.2">
      <c r="A324" s="12">
        <v>20</v>
      </c>
      <c r="B324" s="4" t="s">
        <v>1593</v>
      </c>
      <c r="C324" s="6" t="s">
        <v>1602</v>
      </c>
      <c r="D324" s="115">
        <v>750</v>
      </c>
      <c r="E324" s="10" t="s">
        <v>320</v>
      </c>
      <c r="F324" s="57" t="s">
        <v>56</v>
      </c>
      <c r="G324" s="10"/>
      <c r="I324" s="16"/>
    </row>
    <row r="325" spans="1:9" ht="51.75" hidden="1" customHeight="1" x14ac:dyDescent="0.2">
      <c r="A325" s="12">
        <v>21</v>
      </c>
      <c r="B325" s="4" t="s">
        <v>1593</v>
      </c>
      <c r="C325" s="6" t="s">
        <v>1602</v>
      </c>
      <c r="D325" s="115">
        <v>1350</v>
      </c>
      <c r="E325" s="10" t="s">
        <v>320</v>
      </c>
      <c r="F325" s="57" t="s">
        <v>32</v>
      </c>
      <c r="G325" s="10"/>
      <c r="I325" s="16"/>
    </row>
    <row r="326" spans="1:9" ht="51.75" hidden="1" customHeight="1" x14ac:dyDescent="0.2">
      <c r="A326" s="12">
        <v>22</v>
      </c>
      <c r="B326" s="4" t="s">
        <v>1593</v>
      </c>
      <c r="C326" s="6" t="s">
        <v>1602</v>
      </c>
      <c r="D326" s="115">
        <v>1050</v>
      </c>
      <c r="E326" s="10" t="s">
        <v>320</v>
      </c>
      <c r="F326" s="57" t="s">
        <v>85</v>
      </c>
      <c r="G326" s="10"/>
      <c r="I326" s="16"/>
    </row>
    <row r="327" spans="1:9" ht="51.75" hidden="1" customHeight="1" x14ac:dyDescent="0.2">
      <c r="A327" s="12">
        <v>23</v>
      </c>
      <c r="B327" s="4" t="s">
        <v>1593</v>
      </c>
      <c r="C327" s="6" t="s">
        <v>1602</v>
      </c>
      <c r="D327" s="115">
        <v>1200</v>
      </c>
      <c r="E327" s="10" t="s">
        <v>320</v>
      </c>
      <c r="F327" s="57" t="s">
        <v>29</v>
      </c>
      <c r="G327" s="10"/>
      <c r="I327" s="16"/>
    </row>
    <row r="328" spans="1:9" ht="51.75" hidden="1" customHeight="1" x14ac:dyDescent="0.2">
      <c r="A328" s="12">
        <v>24</v>
      </c>
      <c r="B328" s="4" t="s">
        <v>1593</v>
      </c>
      <c r="C328" s="6" t="s">
        <v>1602</v>
      </c>
      <c r="D328" s="115">
        <v>1350</v>
      </c>
      <c r="E328" s="10" t="s">
        <v>320</v>
      </c>
      <c r="F328" s="57" t="s">
        <v>14</v>
      </c>
      <c r="G328" s="10"/>
      <c r="I328" s="16"/>
    </row>
    <row r="329" spans="1:9" ht="51.75" hidden="1" customHeight="1" x14ac:dyDescent="0.2">
      <c r="A329" s="12">
        <v>25</v>
      </c>
      <c r="B329" s="4" t="s">
        <v>1593</v>
      </c>
      <c r="C329" s="6" t="s">
        <v>1602</v>
      </c>
      <c r="D329" s="115">
        <v>1200</v>
      </c>
      <c r="E329" s="10" t="s">
        <v>320</v>
      </c>
      <c r="F329" s="57" t="s">
        <v>22</v>
      </c>
      <c r="G329" s="10"/>
      <c r="I329" s="16"/>
    </row>
    <row r="330" spans="1:9" ht="51.75" hidden="1" customHeight="1" x14ac:dyDescent="0.2">
      <c r="A330" s="12">
        <v>26</v>
      </c>
      <c r="B330" s="65" t="s">
        <v>1594</v>
      </c>
      <c r="C330" s="6" t="s">
        <v>1602</v>
      </c>
      <c r="D330" s="115">
        <v>1500</v>
      </c>
      <c r="E330" s="10" t="s">
        <v>320</v>
      </c>
      <c r="F330" s="88" t="s">
        <v>8</v>
      </c>
      <c r="G330" s="10"/>
      <c r="I330" s="16"/>
    </row>
    <row r="331" spans="1:9" ht="51.75" hidden="1" customHeight="1" x14ac:dyDescent="0.2">
      <c r="A331" s="12">
        <v>27</v>
      </c>
      <c r="B331" s="65" t="s">
        <v>1594</v>
      </c>
      <c r="C331" s="6" t="s">
        <v>1602</v>
      </c>
      <c r="D331" s="115">
        <v>1350</v>
      </c>
      <c r="E331" s="10" t="s">
        <v>320</v>
      </c>
      <c r="F331" s="88" t="s">
        <v>29</v>
      </c>
      <c r="G331" s="10"/>
      <c r="I331" s="16"/>
    </row>
    <row r="332" spans="1:9" ht="51.75" hidden="1" customHeight="1" x14ac:dyDescent="0.2">
      <c r="A332" s="12">
        <v>28</v>
      </c>
      <c r="B332" s="65" t="s">
        <v>1594</v>
      </c>
      <c r="C332" s="6" t="s">
        <v>1602</v>
      </c>
      <c r="D332" s="115">
        <v>1350</v>
      </c>
      <c r="E332" s="10" t="s">
        <v>320</v>
      </c>
      <c r="F332" s="88" t="s">
        <v>22</v>
      </c>
      <c r="G332" s="10"/>
      <c r="I332" s="16"/>
    </row>
    <row r="333" spans="1:9" ht="51.75" hidden="1" customHeight="1" x14ac:dyDescent="0.2">
      <c r="A333" s="12">
        <v>29</v>
      </c>
      <c r="B333" s="65" t="s">
        <v>1594</v>
      </c>
      <c r="C333" s="6" t="s">
        <v>1602</v>
      </c>
      <c r="D333" s="115">
        <v>300</v>
      </c>
      <c r="E333" s="10" t="s">
        <v>320</v>
      </c>
      <c r="F333" s="88" t="s">
        <v>57</v>
      </c>
      <c r="G333" s="10"/>
      <c r="I333" s="16"/>
    </row>
    <row r="334" spans="1:9" ht="51.75" hidden="1" customHeight="1" x14ac:dyDescent="0.2">
      <c r="A334" s="12">
        <v>30</v>
      </c>
      <c r="B334" s="65" t="s">
        <v>1594</v>
      </c>
      <c r="C334" s="6" t="s">
        <v>1602</v>
      </c>
      <c r="D334" s="115">
        <v>750</v>
      </c>
      <c r="E334" s="10" t="s">
        <v>320</v>
      </c>
      <c r="F334" s="88" t="s">
        <v>46</v>
      </c>
      <c r="G334" s="10"/>
      <c r="I334" s="16"/>
    </row>
    <row r="335" spans="1:9" ht="51.75" hidden="1" customHeight="1" x14ac:dyDescent="0.2">
      <c r="A335" s="12">
        <v>31</v>
      </c>
      <c r="B335" s="65" t="s">
        <v>1594</v>
      </c>
      <c r="C335" s="6" t="s">
        <v>1602</v>
      </c>
      <c r="D335" s="115">
        <v>900</v>
      </c>
      <c r="E335" s="10" t="s">
        <v>320</v>
      </c>
      <c r="F335" s="88" t="s">
        <v>270</v>
      </c>
      <c r="G335" s="10"/>
      <c r="I335" s="16"/>
    </row>
    <row r="336" spans="1:9" ht="51.75" hidden="1" customHeight="1" x14ac:dyDescent="0.2">
      <c r="A336" s="12">
        <v>32</v>
      </c>
      <c r="B336" s="65" t="s">
        <v>1594</v>
      </c>
      <c r="C336" s="6" t="s">
        <v>1602</v>
      </c>
      <c r="D336" s="115">
        <v>1350</v>
      </c>
      <c r="E336" s="10" t="s">
        <v>320</v>
      </c>
      <c r="F336" s="88" t="s">
        <v>275</v>
      </c>
      <c r="G336" s="10"/>
      <c r="I336" s="16"/>
    </row>
    <row r="337" spans="1:9" ht="51.75" hidden="1" customHeight="1" x14ac:dyDescent="0.2">
      <c r="A337" s="12">
        <v>33</v>
      </c>
      <c r="B337" s="4" t="s">
        <v>1595</v>
      </c>
      <c r="C337" s="6" t="s">
        <v>1602</v>
      </c>
      <c r="D337" s="115">
        <v>2100</v>
      </c>
      <c r="E337" s="10" t="s">
        <v>320</v>
      </c>
      <c r="F337" s="57" t="s">
        <v>14</v>
      </c>
      <c r="G337" s="10"/>
      <c r="I337" s="16"/>
    </row>
    <row r="338" spans="1:9" ht="51.75" hidden="1" customHeight="1" x14ac:dyDescent="0.2">
      <c r="A338" s="12">
        <v>34</v>
      </c>
      <c r="B338" s="4" t="s">
        <v>1595</v>
      </c>
      <c r="C338" s="6" t="s">
        <v>1602</v>
      </c>
      <c r="D338" s="115">
        <v>1200</v>
      </c>
      <c r="E338" s="10" t="s">
        <v>320</v>
      </c>
      <c r="F338" s="57" t="s">
        <v>48</v>
      </c>
      <c r="G338" s="10"/>
      <c r="I338" s="16"/>
    </row>
    <row r="339" spans="1:9" ht="51.75" hidden="1" customHeight="1" x14ac:dyDescent="0.2">
      <c r="A339" s="12">
        <v>35</v>
      </c>
      <c r="B339" s="4" t="s">
        <v>1595</v>
      </c>
      <c r="C339" s="6" t="s">
        <v>1602</v>
      </c>
      <c r="D339" s="115">
        <v>2850</v>
      </c>
      <c r="E339" s="10" t="s">
        <v>320</v>
      </c>
      <c r="F339" s="57" t="s">
        <v>19</v>
      </c>
      <c r="G339" s="10"/>
      <c r="I339" s="16"/>
    </row>
    <row r="340" spans="1:9" ht="51.75" hidden="1" customHeight="1" x14ac:dyDescent="0.2">
      <c r="A340" s="12">
        <v>36</v>
      </c>
      <c r="B340" s="4" t="s">
        <v>1595</v>
      </c>
      <c r="C340" s="6" t="s">
        <v>1602</v>
      </c>
      <c r="D340" s="115">
        <v>2100</v>
      </c>
      <c r="E340" s="10" t="s">
        <v>320</v>
      </c>
      <c r="F340" s="57" t="s">
        <v>10</v>
      </c>
      <c r="G340" s="10"/>
      <c r="I340" s="16"/>
    </row>
    <row r="341" spans="1:9" ht="51.75" hidden="1" customHeight="1" x14ac:dyDescent="0.2">
      <c r="A341" s="12">
        <v>37</v>
      </c>
      <c r="B341" s="65" t="s">
        <v>1596</v>
      </c>
      <c r="C341" s="6" t="s">
        <v>1602</v>
      </c>
      <c r="D341" s="115">
        <v>1800</v>
      </c>
      <c r="E341" s="10" t="s">
        <v>320</v>
      </c>
      <c r="F341" s="88" t="s">
        <v>14</v>
      </c>
      <c r="G341" s="10"/>
      <c r="I341" s="16"/>
    </row>
    <row r="342" spans="1:9" ht="51.75" hidden="1" customHeight="1" x14ac:dyDescent="0.2">
      <c r="A342" s="12">
        <v>38</v>
      </c>
      <c r="B342" s="65" t="s">
        <v>1596</v>
      </c>
      <c r="C342" s="6" t="s">
        <v>1602</v>
      </c>
      <c r="D342" s="115">
        <v>1950</v>
      </c>
      <c r="E342" s="10" t="s">
        <v>320</v>
      </c>
      <c r="F342" s="88" t="s">
        <v>8</v>
      </c>
      <c r="G342" s="10"/>
      <c r="I342" s="16"/>
    </row>
    <row r="343" spans="1:9" ht="51.75" hidden="1" customHeight="1" x14ac:dyDescent="0.2">
      <c r="A343" s="12">
        <v>39</v>
      </c>
      <c r="B343" s="65" t="s">
        <v>1596</v>
      </c>
      <c r="C343" s="6" t="s">
        <v>1602</v>
      </c>
      <c r="D343" s="115">
        <v>1050</v>
      </c>
      <c r="E343" s="10" t="s">
        <v>320</v>
      </c>
      <c r="F343" s="88" t="s">
        <v>30</v>
      </c>
      <c r="G343" s="10"/>
      <c r="I343" s="16"/>
    </row>
    <row r="344" spans="1:9" ht="51.75" hidden="1" customHeight="1" x14ac:dyDescent="0.2">
      <c r="A344" s="12">
        <v>40</v>
      </c>
      <c r="B344" s="65" t="s">
        <v>1596</v>
      </c>
      <c r="C344" s="6" t="s">
        <v>1602</v>
      </c>
      <c r="D344" s="115">
        <v>1650</v>
      </c>
      <c r="E344" s="10" t="s">
        <v>320</v>
      </c>
      <c r="F344" s="88" t="s">
        <v>22</v>
      </c>
      <c r="G344" s="10"/>
      <c r="I344" s="16"/>
    </row>
    <row r="345" spans="1:9" ht="51.75" hidden="1" customHeight="1" x14ac:dyDescent="0.2">
      <c r="A345" s="12">
        <v>41</v>
      </c>
      <c r="B345" s="65" t="s">
        <v>1596</v>
      </c>
      <c r="C345" s="6" t="s">
        <v>1602</v>
      </c>
      <c r="D345" s="115">
        <v>1650</v>
      </c>
      <c r="E345" s="10" t="s">
        <v>320</v>
      </c>
      <c r="F345" s="88" t="s">
        <v>29</v>
      </c>
      <c r="G345" s="10"/>
      <c r="I345" s="16"/>
    </row>
    <row r="346" spans="1:9" ht="51.75" hidden="1" customHeight="1" x14ac:dyDescent="0.2">
      <c r="A346" s="12">
        <v>42</v>
      </c>
      <c r="B346" s="65" t="s">
        <v>1596</v>
      </c>
      <c r="C346" s="6" t="s">
        <v>1602</v>
      </c>
      <c r="D346" s="115">
        <v>2400</v>
      </c>
      <c r="E346" s="10" t="s">
        <v>320</v>
      </c>
      <c r="F346" s="88" t="s">
        <v>21</v>
      </c>
      <c r="G346" s="10"/>
      <c r="I346" s="16"/>
    </row>
    <row r="347" spans="1:9" ht="51.75" hidden="1" customHeight="1" x14ac:dyDescent="0.2">
      <c r="A347" s="12">
        <v>43</v>
      </c>
      <c r="B347" s="4" t="s">
        <v>1597</v>
      </c>
      <c r="C347" s="6" t="s">
        <v>1602</v>
      </c>
      <c r="D347" s="115">
        <v>2550</v>
      </c>
      <c r="E347" s="10" t="s">
        <v>320</v>
      </c>
      <c r="F347" s="57" t="s">
        <v>9</v>
      </c>
      <c r="G347" s="10"/>
      <c r="I347" s="16"/>
    </row>
    <row r="348" spans="1:9" ht="51.75" hidden="1" customHeight="1" x14ac:dyDescent="0.2">
      <c r="A348" s="12">
        <v>44</v>
      </c>
      <c r="B348" s="4" t="s">
        <v>1597</v>
      </c>
      <c r="C348" s="6" t="s">
        <v>1602</v>
      </c>
      <c r="D348" s="115">
        <v>3000</v>
      </c>
      <c r="E348" s="10" t="s">
        <v>320</v>
      </c>
      <c r="F348" s="57" t="s">
        <v>8</v>
      </c>
      <c r="G348" s="10"/>
      <c r="I348" s="16"/>
    </row>
    <row r="349" spans="1:9" ht="51.75" hidden="1" customHeight="1" x14ac:dyDescent="0.2">
      <c r="A349" s="12">
        <v>45</v>
      </c>
      <c r="B349" s="4" t="s">
        <v>1597</v>
      </c>
      <c r="C349" s="6" t="s">
        <v>1602</v>
      </c>
      <c r="D349" s="115">
        <v>1950</v>
      </c>
      <c r="E349" s="10" t="s">
        <v>320</v>
      </c>
      <c r="F349" s="57" t="s">
        <v>11</v>
      </c>
      <c r="G349" s="10"/>
      <c r="I349" s="16"/>
    </row>
    <row r="350" spans="1:9" ht="51.75" hidden="1" customHeight="1" x14ac:dyDescent="0.2">
      <c r="A350" s="12">
        <v>46</v>
      </c>
      <c r="B350" s="4" t="s">
        <v>1597</v>
      </c>
      <c r="C350" s="6" t="s">
        <v>1602</v>
      </c>
      <c r="D350" s="115">
        <v>1950</v>
      </c>
      <c r="E350" s="10" t="s">
        <v>320</v>
      </c>
      <c r="F350" s="57" t="s">
        <v>34</v>
      </c>
      <c r="G350" s="10"/>
      <c r="I350" s="16"/>
    </row>
    <row r="351" spans="1:9" ht="51.75" hidden="1" customHeight="1" x14ac:dyDescent="0.2">
      <c r="A351" s="12">
        <v>47</v>
      </c>
      <c r="B351" s="4" t="s">
        <v>1597</v>
      </c>
      <c r="C351" s="6" t="s">
        <v>1602</v>
      </c>
      <c r="D351" s="115">
        <v>1950</v>
      </c>
      <c r="E351" s="10" t="s">
        <v>320</v>
      </c>
      <c r="F351" s="57" t="s">
        <v>85</v>
      </c>
      <c r="G351" s="10"/>
      <c r="I351" s="16"/>
    </row>
    <row r="352" spans="1:9" ht="51.75" hidden="1" customHeight="1" x14ac:dyDescent="0.2">
      <c r="A352" s="12">
        <v>48</v>
      </c>
      <c r="B352" s="4" t="s">
        <v>1597</v>
      </c>
      <c r="C352" s="6" t="s">
        <v>1602</v>
      </c>
      <c r="D352" s="115">
        <v>600</v>
      </c>
      <c r="E352" s="10" t="s">
        <v>320</v>
      </c>
      <c r="F352" s="57" t="s">
        <v>57</v>
      </c>
      <c r="G352" s="10"/>
      <c r="I352" s="16"/>
    </row>
    <row r="353" spans="1:12" ht="51.75" hidden="1" customHeight="1" x14ac:dyDescent="0.2">
      <c r="A353" s="12">
        <v>49</v>
      </c>
      <c r="B353" s="65" t="s">
        <v>1598</v>
      </c>
      <c r="C353" s="6" t="s">
        <v>1602</v>
      </c>
      <c r="D353" s="115">
        <v>1500</v>
      </c>
      <c r="E353" s="10" t="s">
        <v>320</v>
      </c>
      <c r="F353" s="88" t="s">
        <v>71</v>
      </c>
      <c r="G353" s="10"/>
      <c r="I353" s="16"/>
    </row>
    <row r="354" spans="1:12" ht="51.75" hidden="1" customHeight="1" x14ac:dyDescent="0.2">
      <c r="A354" s="12">
        <v>50</v>
      </c>
      <c r="B354" s="65" t="s">
        <v>1598</v>
      </c>
      <c r="C354" s="6" t="s">
        <v>1602</v>
      </c>
      <c r="D354" s="115">
        <v>3750</v>
      </c>
      <c r="E354" s="10" t="s">
        <v>320</v>
      </c>
      <c r="F354" s="88" t="s">
        <v>310</v>
      </c>
      <c r="G354" s="10"/>
      <c r="I354" s="16"/>
    </row>
    <row r="355" spans="1:12" ht="51.75" hidden="1" customHeight="1" x14ac:dyDescent="0.2">
      <c r="A355" s="12">
        <v>51</v>
      </c>
      <c r="B355" s="4" t="s">
        <v>1599</v>
      </c>
      <c r="C355" s="11" t="s">
        <v>1603</v>
      </c>
      <c r="D355" s="115">
        <v>1650</v>
      </c>
      <c r="E355" s="10" t="s">
        <v>320</v>
      </c>
      <c r="F355" s="57" t="s">
        <v>270</v>
      </c>
      <c r="G355" s="10"/>
      <c r="I355" s="16"/>
    </row>
    <row r="356" spans="1:12" ht="51.75" hidden="1" customHeight="1" x14ac:dyDescent="0.2">
      <c r="A356" s="12">
        <v>52</v>
      </c>
      <c r="B356" s="4" t="s">
        <v>1599</v>
      </c>
      <c r="C356" s="11" t="s">
        <v>1603</v>
      </c>
      <c r="D356" s="115">
        <v>2400</v>
      </c>
      <c r="E356" s="10" t="s">
        <v>320</v>
      </c>
      <c r="F356" s="57" t="s">
        <v>275</v>
      </c>
      <c r="G356" s="10"/>
      <c r="I356" s="16"/>
    </row>
    <row r="357" spans="1:12" ht="51.75" hidden="1" customHeight="1" x14ac:dyDescent="0.2">
      <c r="A357" s="12">
        <v>53</v>
      </c>
      <c r="B357" s="4" t="s">
        <v>1599</v>
      </c>
      <c r="C357" s="11" t="s">
        <v>1603</v>
      </c>
      <c r="D357" s="115">
        <v>3300</v>
      </c>
      <c r="E357" s="10" t="s">
        <v>320</v>
      </c>
      <c r="F357" s="57" t="s">
        <v>21</v>
      </c>
      <c r="G357" s="10"/>
      <c r="I357" s="16"/>
    </row>
    <row r="358" spans="1:12" ht="51.75" hidden="1" customHeight="1" x14ac:dyDescent="0.2">
      <c r="A358" s="12">
        <v>54</v>
      </c>
      <c r="B358" s="4" t="s">
        <v>1599</v>
      </c>
      <c r="C358" s="11" t="s">
        <v>1603</v>
      </c>
      <c r="D358" s="115">
        <v>2400</v>
      </c>
      <c r="E358" s="10" t="s">
        <v>320</v>
      </c>
      <c r="F358" s="57" t="s">
        <v>9</v>
      </c>
      <c r="G358" s="10"/>
      <c r="I358" s="16"/>
    </row>
    <row r="359" spans="1:12" ht="51.75" hidden="1" customHeight="1" x14ac:dyDescent="0.2">
      <c r="A359" s="12">
        <v>55</v>
      </c>
      <c r="B359" s="65" t="s">
        <v>1600</v>
      </c>
      <c r="C359" s="11" t="s">
        <v>1603</v>
      </c>
      <c r="D359" s="115">
        <v>3150</v>
      </c>
      <c r="E359" s="10" t="s">
        <v>320</v>
      </c>
      <c r="F359" s="88" t="s">
        <v>16</v>
      </c>
      <c r="G359" s="10"/>
      <c r="I359" s="16"/>
    </row>
    <row r="360" spans="1:12" ht="51.75" hidden="1" customHeight="1" x14ac:dyDescent="0.2">
      <c r="A360" s="12">
        <v>56</v>
      </c>
      <c r="B360" s="65" t="s">
        <v>1600</v>
      </c>
      <c r="C360" s="11" t="s">
        <v>1603</v>
      </c>
      <c r="D360" s="115">
        <v>1950</v>
      </c>
      <c r="E360" s="10" t="s">
        <v>320</v>
      </c>
      <c r="F360" s="88" t="s">
        <v>17</v>
      </c>
      <c r="G360" s="10"/>
      <c r="I360" s="16"/>
    </row>
    <row r="361" spans="1:12" ht="51.75" hidden="1" customHeight="1" x14ac:dyDescent="0.2">
      <c r="A361" s="12">
        <v>57</v>
      </c>
      <c r="B361" s="65" t="s">
        <v>1600</v>
      </c>
      <c r="C361" s="11" t="s">
        <v>1603</v>
      </c>
      <c r="D361" s="115">
        <v>2100</v>
      </c>
      <c r="E361" s="10" t="s">
        <v>320</v>
      </c>
      <c r="F361" s="88" t="s">
        <v>284</v>
      </c>
      <c r="G361" s="10"/>
      <c r="I361" s="16"/>
    </row>
    <row r="362" spans="1:12" ht="51.75" hidden="1" customHeight="1" x14ac:dyDescent="0.2">
      <c r="A362" s="12">
        <v>58</v>
      </c>
      <c r="B362" s="65" t="s">
        <v>1600</v>
      </c>
      <c r="C362" s="11" t="s">
        <v>1603</v>
      </c>
      <c r="D362" s="115">
        <v>1050</v>
      </c>
      <c r="E362" s="10" t="s">
        <v>320</v>
      </c>
      <c r="F362" s="88" t="s">
        <v>46</v>
      </c>
      <c r="G362" s="10"/>
      <c r="I362" s="16"/>
    </row>
    <row r="363" spans="1:12" ht="51.75" hidden="1" customHeight="1" x14ac:dyDescent="0.2">
      <c r="A363" s="12">
        <v>59</v>
      </c>
      <c r="B363" s="4" t="s">
        <v>1601</v>
      </c>
      <c r="C363" s="11" t="s">
        <v>1603</v>
      </c>
      <c r="D363" s="115">
        <v>1350</v>
      </c>
      <c r="E363" s="10" t="s">
        <v>320</v>
      </c>
      <c r="F363" s="57" t="s">
        <v>14</v>
      </c>
      <c r="G363" s="10"/>
      <c r="I363" s="16"/>
    </row>
    <row r="364" spans="1:12" ht="51.75" hidden="1" customHeight="1" x14ac:dyDescent="0.2">
      <c r="A364" s="12">
        <v>60</v>
      </c>
      <c r="B364" s="4" t="s">
        <v>1601</v>
      </c>
      <c r="C364" s="11" t="s">
        <v>1603</v>
      </c>
      <c r="D364" s="115">
        <v>1350</v>
      </c>
      <c r="E364" s="10" t="s">
        <v>320</v>
      </c>
      <c r="F364" s="57" t="s">
        <v>310</v>
      </c>
      <c r="G364" s="10"/>
      <c r="I364" s="16"/>
    </row>
    <row r="365" spans="1:12" ht="51.75" hidden="1" customHeight="1" x14ac:dyDescent="0.2">
      <c r="A365" s="12">
        <v>61</v>
      </c>
      <c r="B365" s="4" t="s">
        <v>1601</v>
      </c>
      <c r="C365" s="11" t="s">
        <v>1603</v>
      </c>
      <c r="D365" s="115">
        <v>450</v>
      </c>
      <c r="E365" s="10" t="s">
        <v>320</v>
      </c>
      <c r="F365" s="57" t="s">
        <v>24</v>
      </c>
      <c r="G365" s="10"/>
      <c r="I365" s="16"/>
    </row>
    <row r="366" spans="1:12" ht="51.75" hidden="1" customHeight="1" x14ac:dyDescent="0.2">
      <c r="A366" s="12">
        <v>62</v>
      </c>
      <c r="B366" s="4" t="s">
        <v>1601</v>
      </c>
      <c r="C366" s="11" t="s">
        <v>1603</v>
      </c>
      <c r="D366" s="115">
        <v>1350</v>
      </c>
      <c r="E366" s="10" t="s">
        <v>320</v>
      </c>
      <c r="F366" s="57" t="s">
        <v>22</v>
      </c>
      <c r="G366" s="10"/>
      <c r="I366" s="16"/>
    </row>
    <row r="367" spans="1:12" ht="51.75" hidden="1" customHeight="1" x14ac:dyDescent="0.2">
      <c r="A367" s="12">
        <v>63</v>
      </c>
      <c r="B367" s="4" t="s">
        <v>1601</v>
      </c>
      <c r="C367" s="11" t="s">
        <v>1603</v>
      </c>
      <c r="D367" s="115">
        <v>750</v>
      </c>
      <c r="E367" s="10" t="s">
        <v>320</v>
      </c>
      <c r="F367" s="57" t="s">
        <v>26</v>
      </c>
      <c r="G367" s="10"/>
      <c r="I367" s="16"/>
    </row>
    <row r="368" spans="1:12" ht="51.75" hidden="1" customHeight="1" x14ac:dyDescent="0.2">
      <c r="A368" s="12">
        <v>1</v>
      </c>
      <c r="B368" s="23" t="s">
        <v>1556</v>
      </c>
      <c r="C368" s="11" t="s">
        <v>1563</v>
      </c>
      <c r="D368" s="73">
        <v>5150</v>
      </c>
      <c r="E368" s="23" t="s">
        <v>1129</v>
      </c>
      <c r="F368" s="53" t="s">
        <v>26</v>
      </c>
      <c r="G368" s="23" t="s">
        <v>1539</v>
      </c>
      <c r="H368" s="12">
        <v>1</v>
      </c>
      <c r="I368" s="40" t="str">
        <f t="shared" ref="I368" si="8">C368&amp;" МЖД по адресу: г. Калуга,  "&amp;F368</f>
        <v>Очистка крыши с наружным водоотводом от снега и удаление наростов льда (сосулек, ледяных свесов), иных ледяных образований (103п.м.) МЖД по адресу: г. Калуга,  ул. М. Жукова, д. 23</v>
      </c>
      <c r="K368" s="16">
        <v>103</v>
      </c>
      <c r="L368" s="16">
        <f>D368/K368</f>
        <v>50</v>
      </c>
    </row>
    <row r="369" spans="1:12" ht="51.75" hidden="1" customHeight="1" x14ac:dyDescent="0.2">
      <c r="A369" s="12">
        <v>2</v>
      </c>
      <c r="B369" s="23" t="s">
        <v>1556</v>
      </c>
      <c r="C369" s="11" t="s">
        <v>1564</v>
      </c>
      <c r="D369" s="73">
        <v>7300</v>
      </c>
      <c r="E369" s="23" t="s">
        <v>1129</v>
      </c>
      <c r="F369" s="53" t="s">
        <v>33</v>
      </c>
      <c r="G369" s="23" t="s">
        <v>1539</v>
      </c>
      <c r="H369" s="12">
        <v>2</v>
      </c>
      <c r="I369" s="40"/>
      <c r="K369" s="16">
        <v>146</v>
      </c>
      <c r="L369" s="16">
        <f t="shared" ref="L369:L392" si="9">D369/K369</f>
        <v>50</v>
      </c>
    </row>
    <row r="370" spans="1:12" ht="51.75" hidden="1" customHeight="1" x14ac:dyDescent="0.2">
      <c r="A370" s="12">
        <v>3</v>
      </c>
      <c r="B370" s="23" t="s">
        <v>1557</v>
      </c>
      <c r="C370" s="11" t="s">
        <v>1565</v>
      </c>
      <c r="D370" s="73">
        <v>7600</v>
      </c>
      <c r="E370" s="23" t="s">
        <v>1129</v>
      </c>
      <c r="F370" s="53" t="s">
        <v>34</v>
      </c>
      <c r="G370" s="23" t="s">
        <v>1539</v>
      </c>
      <c r="H370" s="12">
        <v>3</v>
      </c>
      <c r="I370" s="40"/>
      <c r="K370" s="16">
        <v>152</v>
      </c>
      <c r="L370" s="16">
        <f t="shared" si="9"/>
        <v>50</v>
      </c>
    </row>
    <row r="371" spans="1:12" ht="51.75" hidden="1" customHeight="1" x14ac:dyDescent="0.2">
      <c r="A371" s="12">
        <v>4</v>
      </c>
      <c r="B371" s="23" t="s">
        <v>1557</v>
      </c>
      <c r="C371" s="11" t="s">
        <v>1566</v>
      </c>
      <c r="D371" s="73">
        <v>8400</v>
      </c>
      <c r="E371" s="23" t="s">
        <v>1129</v>
      </c>
      <c r="F371" s="116" t="s">
        <v>28</v>
      </c>
      <c r="G371" s="23" t="s">
        <v>1539</v>
      </c>
      <c r="H371" s="12">
        <v>4</v>
      </c>
      <c r="I371" s="40"/>
      <c r="K371" s="16">
        <v>148</v>
      </c>
      <c r="L371" s="16">
        <f t="shared" si="9"/>
        <v>56.756756756756801</v>
      </c>
    </row>
    <row r="372" spans="1:12" ht="51.75" hidden="1" customHeight="1" x14ac:dyDescent="0.2">
      <c r="A372" s="12">
        <v>5</v>
      </c>
      <c r="B372" s="23" t="s">
        <v>1558</v>
      </c>
      <c r="C372" s="11" t="s">
        <v>1567</v>
      </c>
      <c r="D372" s="73">
        <v>5200</v>
      </c>
      <c r="E372" s="23" t="s">
        <v>1129</v>
      </c>
      <c r="F372" s="53" t="s">
        <v>69</v>
      </c>
      <c r="G372" s="23" t="s">
        <v>1539</v>
      </c>
      <c r="H372" s="12">
        <v>5</v>
      </c>
      <c r="I372" s="40"/>
      <c r="K372" s="16">
        <v>104</v>
      </c>
      <c r="L372" s="16">
        <f t="shared" si="9"/>
        <v>50</v>
      </c>
    </row>
    <row r="373" spans="1:12" ht="51.75" hidden="1" customHeight="1" x14ac:dyDescent="0.2">
      <c r="A373" s="12">
        <v>6</v>
      </c>
      <c r="B373" s="23" t="s">
        <v>1558</v>
      </c>
      <c r="C373" s="11" t="s">
        <v>1568</v>
      </c>
      <c r="D373" s="73">
        <v>7450</v>
      </c>
      <c r="E373" s="23" t="s">
        <v>1129</v>
      </c>
      <c r="F373" s="53" t="s">
        <v>23</v>
      </c>
      <c r="G373" s="23" t="s">
        <v>1539</v>
      </c>
      <c r="H373" s="12">
        <v>6</v>
      </c>
      <c r="I373" s="40"/>
      <c r="K373" s="16">
        <v>149</v>
      </c>
      <c r="L373" s="16">
        <f t="shared" si="9"/>
        <v>50</v>
      </c>
    </row>
    <row r="374" spans="1:12" ht="51.75" hidden="1" customHeight="1" x14ac:dyDescent="0.2">
      <c r="A374" s="12">
        <v>7</v>
      </c>
      <c r="B374" s="23" t="s">
        <v>1558</v>
      </c>
      <c r="C374" s="11" t="s">
        <v>1569</v>
      </c>
      <c r="D374" s="73">
        <v>7650</v>
      </c>
      <c r="E374" s="23" t="s">
        <v>1129</v>
      </c>
      <c r="F374" s="53" t="s">
        <v>85</v>
      </c>
      <c r="G374" s="23" t="s">
        <v>1539</v>
      </c>
      <c r="H374" s="12">
        <v>7</v>
      </c>
      <c r="I374" s="40"/>
      <c r="K374" s="16">
        <v>153</v>
      </c>
      <c r="L374" s="16">
        <f t="shared" si="9"/>
        <v>50</v>
      </c>
    </row>
    <row r="375" spans="1:12" ht="51.75" hidden="1" customHeight="1" x14ac:dyDescent="0.2">
      <c r="A375" s="12">
        <v>8</v>
      </c>
      <c r="B375" s="23" t="s">
        <v>1558</v>
      </c>
      <c r="C375" s="11" t="s">
        <v>1570</v>
      </c>
      <c r="D375" s="73">
        <v>7650</v>
      </c>
      <c r="E375" s="23" t="s">
        <v>1129</v>
      </c>
      <c r="F375" s="53" t="s">
        <v>11</v>
      </c>
      <c r="G375" s="23" t="s">
        <v>1539</v>
      </c>
      <c r="H375" s="12">
        <v>8</v>
      </c>
      <c r="I375" s="40"/>
      <c r="K375" s="16">
        <v>153</v>
      </c>
      <c r="L375" s="16">
        <f t="shared" si="9"/>
        <v>50</v>
      </c>
    </row>
    <row r="376" spans="1:12" ht="51.75" hidden="1" customHeight="1" x14ac:dyDescent="0.2">
      <c r="A376" s="12">
        <v>9</v>
      </c>
      <c r="B376" s="23" t="s">
        <v>1558</v>
      </c>
      <c r="C376" s="11" t="s">
        <v>1567</v>
      </c>
      <c r="D376" s="73">
        <v>5200</v>
      </c>
      <c r="E376" s="23" t="s">
        <v>1129</v>
      </c>
      <c r="F376" s="53" t="s">
        <v>268</v>
      </c>
      <c r="G376" s="23" t="s">
        <v>1539</v>
      </c>
      <c r="H376" s="12">
        <v>9</v>
      </c>
      <c r="I376" s="40"/>
      <c r="K376" s="16">
        <v>104</v>
      </c>
      <c r="L376" s="16">
        <f t="shared" si="9"/>
        <v>50</v>
      </c>
    </row>
    <row r="377" spans="1:12" ht="51.75" hidden="1" customHeight="1" x14ac:dyDescent="0.2">
      <c r="A377" s="12">
        <v>10</v>
      </c>
      <c r="B377" s="23" t="s">
        <v>1560</v>
      </c>
      <c r="C377" s="11" t="s">
        <v>1571</v>
      </c>
      <c r="D377" s="73">
        <v>4300</v>
      </c>
      <c r="E377" s="23" t="s">
        <v>1129</v>
      </c>
      <c r="F377" s="53" t="s">
        <v>20</v>
      </c>
      <c r="G377" s="23" t="s">
        <v>1539</v>
      </c>
      <c r="H377" s="12">
        <v>1</v>
      </c>
      <c r="I377" s="40"/>
      <c r="K377" s="16">
        <v>86</v>
      </c>
      <c r="L377" s="16">
        <f t="shared" si="9"/>
        <v>50</v>
      </c>
    </row>
    <row r="378" spans="1:12" ht="51.75" hidden="1" customHeight="1" x14ac:dyDescent="0.2">
      <c r="A378" s="12">
        <v>11</v>
      </c>
      <c r="B378" s="23" t="s">
        <v>1560</v>
      </c>
      <c r="C378" s="11" t="s">
        <v>1572</v>
      </c>
      <c r="D378" s="73">
        <v>1200</v>
      </c>
      <c r="E378" s="23" t="s">
        <v>1129</v>
      </c>
      <c r="F378" s="53" t="s">
        <v>313</v>
      </c>
      <c r="G378" s="23" t="s">
        <v>1539</v>
      </c>
      <c r="H378" s="12">
        <v>2</v>
      </c>
      <c r="I378" s="40"/>
      <c r="K378" s="16">
        <v>24</v>
      </c>
      <c r="L378" s="16">
        <f t="shared" si="9"/>
        <v>50</v>
      </c>
    </row>
    <row r="379" spans="1:12" ht="51.75" hidden="1" customHeight="1" x14ac:dyDescent="0.2">
      <c r="A379" s="12">
        <v>12</v>
      </c>
      <c r="B379" s="23" t="s">
        <v>1559</v>
      </c>
      <c r="C379" s="11" t="s">
        <v>1566</v>
      </c>
      <c r="D379" s="73">
        <v>7400</v>
      </c>
      <c r="E379" s="23" t="s">
        <v>1129</v>
      </c>
      <c r="F379" s="53" t="s">
        <v>28</v>
      </c>
      <c r="G379" s="23" t="s">
        <v>1539</v>
      </c>
      <c r="H379" s="12">
        <v>3</v>
      </c>
      <c r="I379" s="40"/>
      <c r="K379" s="16">
        <v>148</v>
      </c>
      <c r="L379" s="16">
        <f t="shared" si="9"/>
        <v>50</v>
      </c>
    </row>
    <row r="380" spans="1:12" ht="51.75" hidden="1" customHeight="1" x14ac:dyDescent="0.2">
      <c r="A380" s="12">
        <v>13</v>
      </c>
      <c r="B380" s="23" t="s">
        <v>1559</v>
      </c>
      <c r="C380" s="11" t="s">
        <v>1568</v>
      </c>
      <c r="D380" s="73">
        <v>7450</v>
      </c>
      <c r="E380" s="23" t="s">
        <v>1129</v>
      </c>
      <c r="F380" s="53" t="s">
        <v>23</v>
      </c>
      <c r="G380" s="23" t="s">
        <v>1539</v>
      </c>
      <c r="H380" s="12">
        <v>4</v>
      </c>
      <c r="I380" s="40"/>
      <c r="K380" s="16">
        <v>149</v>
      </c>
      <c r="L380" s="16">
        <f t="shared" si="9"/>
        <v>50</v>
      </c>
    </row>
    <row r="381" spans="1:12" ht="51.75" hidden="1" customHeight="1" x14ac:dyDescent="0.2">
      <c r="A381" s="12">
        <v>14</v>
      </c>
      <c r="B381" s="23" t="s">
        <v>1560</v>
      </c>
      <c r="C381" s="11" t="s">
        <v>1573</v>
      </c>
      <c r="D381" s="73">
        <v>5150</v>
      </c>
      <c r="E381" s="23" t="s">
        <v>1129</v>
      </c>
      <c r="F381" s="53" t="s">
        <v>19</v>
      </c>
      <c r="G381" s="23" t="s">
        <v>1539</v>
      </c>
      <c r="H381" s="12">
        <v>5</v>
      </c>
      <c r="I381" s="40"/>
      <c r="K381" s="16">
        <v>103</v>
      </c>
      <c r="L381" s="16">
        <f t="shared" si="9"/>
        <v>50</v>
      </c>
    </row>
    <row r="382" spans="1:12" ht="51.75" hidden="1" customHeight="1" x14ac:dyDescent="0.2">
      <c r="A382" s="12">
        <v>15</v>
      </c>
      <c r="B382" s="23" t="s">
        <v>1560</v>
      </c>
      <c r="C382" s="11" t="s">
        <v>1574</v>
      </c>
      <c r="D382" s="73">
        <v>5000</v>
      </c>
      <c r="E382" s="23" t="s">
        <v>1129</v>
      </c>
      <c r="F382" s="53" t="s">
        <v>26</v>
      </c>
      <c r="G382" s="23" t="s">
        <v>1539</v>
      </c>
      <c r="H382" s="12">
        <v>6</v>
      </c>
      <c r="I382" s="40"/>
      <c r="K382" s="16">
        <v>100</v>
      </c>
      <c r="L382" s="16">
        <f t="shared" si="9"/>
        <v>50</v>
      </c>
    </row>
    <row r="383" spans="1:12" ht="51.75" hidden="1" customHeight="1" x14ac:dyDescent="0.2">
      <c r="A383" s="12">
        <v>16</v>
      </c>
      <c r="B383" s="23" t="s">
        <v>1560</v>
      </c>
      <c r="C383" s="11" t="s">
        <v>1575</v>
      </c>
      <c r="D383" s="73">
        <v>7350</v>
      </c>
      <c r="E383" s="23" t="s">
        <v>1129</v>
      </c>
      <c r="F383" s="53" t="s">
        <v>33</v>
      </c>
      <c r="G383" s="23" t="s">
        <v>1539</v>
      </c>
      <c r="H383" s="12">
        <v>7</v>
      </c>
      <c r="I383" s="40"/>
      <c r="K383" s="16">
        <v>147</v>
      </c>
      <c r="L383" s="16">
        <f t="shared" si="9"/>
        <v>50</v>
      </c>
    </row>
    <row r="384" spans="1:12" ht="51.75" hidden="1" customHeight="1" x14ac:dyDescent="0.2">
      <c r="A384" s="12">
        <v>17</v>
      </c>
      <c r="B384" s="23" t="s">
        <v>1560</v>
      </c>
      <c r="C384" s="11" t="s">
        <v>1576</v>
      </c>
      <c r="D384" s="73">
        <v>9200</v>
      </c>
      <c r="E384" s="23" t="s">
        <v>1129</v>
      </c>
      <c r="F384" s="53" t="s">
        <v>15</v>
      </c>
      <c r="G384" s="23" t="s">
        <v>1539</v>
      </c>
      <c r="H384" s="12">
        <v>8</v>
      </c>
      <c r="I384" s="40"/>
      <c r="K384" s="16">
        <v>184</v>
      </c>
      <c r="L384" s="16">
        <f t="shared" si="9"/>
        <v>50</v>
      </c>
    </row>
    <row r="385" spans="1:12" ht="51.75" hidden="1" customHeight="1" x14ac:dyDescent="0.2">
      <c r="A385" s="12">
        <v>18</v>
      </c>
      <c r="B385" s="23" t="s">
        <v>1560</v>
      </c>
      <c r="C385" s="11" t="s">
        <v>1577</v>
      </c>
      <c r="D385" s="73">
        <v>5050</v>
      </c>
      <c r="E385" s="23" t="s">
        <v>1129</v>
      </c>
      <c r="F385" s="53" t="s">
        <v>273</v>
      </c>
      <c r="G385" s="23" t="s">
        <v>1539</v>
      </c>
      <c r="H385" s="12">
        <v>9</v>
      </c>
      <c r="I385" s="40"/>
      <c r="K385" s="16">
        <v>101</v>
      </c>
      <c r="L385" s="16">
        <f t="shared" si="9"/>
        <v>50</v>
      </c>
    </row>
    <row r="386" spans="1:12" ht="51.75" hidden="1" customHeight="1" x14ac:dyDescent="0.2">
      <c r="A386" s="12">
        <v>19</v>
      </c>
      <c r="B386" s="23" t="s">
        <v>1560</v>
      </c>
      <c r="C386" s="11" t="s">
        <v>1578</v>
      </c>
      <c r="D386" s="73">
        <v>8350</v>
      </c>
      <c r="E386" s="23" t="s">
        <v>1129</v>
      </c>
      <c r="F386" s="53" t="s">
        <v>47</v>
      </c>
      <c r="G386" s="23" t="s">
        <v>1539</v>
      </c>
      <c r="H386" s="12">
        <v>10</v>
      </c>
      <c r="I386" s="40"/>
      <c r="K386" s="16">
        <v>167</v>
      </c>
      <c r="L386" s="16">
        <f t="shared" si="9"/>
        <v>50</v>
      </c>
    </row>
    <row r="387" spans="1:12" ht="51.75" hidden="1" customHeight="1" x14ac:dyDescent="0.2">
      <c r="A387" s="12">
        <v>20</v>
      </c>
      <c r="B387" s="23" t="s">
        <v>1561</v>
      </c>
      <c r="C387" s="11" t="s">
        <v>1579</v>
      </c>
      <c r="D387" s="73">
        <v>2750</v>
      </c>
      <c r="E387" s="23" t="s">
        <v>1129</v>
      </c>
      <c r="F387" s="53" t="s">
        <v>292</v>
      </c>
      <c r="G387" s="23" t="s">
        <v>1539</v>
      </c>
      <c r="H387" s="12">
        <v>11</v>
      </c>
      <c r="I387" s="40"/>
      <c r="K387" s="16">
        <v>55</v>
      </c>
      <c r="L387" s="16">
        <f t="shared" si="9"/>
        <v>50</v>
      </c>
    </row>
    <row r="388" spans="1:12" ht="51.75" hidden="1" customHeight="1" x14ac:dyDescent="0.2">
      <c r="A388" s="12">
        <v>21</v>
      </c>
      <c r="B388" s="23" t="s">
        <v>1560</v>
      </c>
      <c r="C388" s="11" t="s">
        <v>1580</v>
      </c>
      <c r="D388" s="73">
        <v>2200</v>
      </c>
      <c r="E388" s="23" t="s">
        <v>1129</v>
      </c>
      <c r="F388" s="53" t="s">
        <v>45</v>
      </c>
      <c r="G388" s="23" t="s">
        <v>1539</v>
      </c>
      <c r="H388" s="12">
        <v>12</v>
      </c>
      <c r="I388" s="40"/>
      <c r="K388" s="16">
        <v>44</v>
      </c>
      <c r="L388" s="16">
        <f t="shared" si="9"/>
        <v>50</v>
      </c>
    </row>
    <row r="389" spans="1:12" ht="51.75" hidden="1" customHeight="1" x14ac:dyDescent="0.2">
      <c r="A389" s="12">
        <v>22</v>
      </c>
      <c r="B389" s="23" t="s">
        <v>1561</v>
      </c>
      <c r="C389" s="11" t="s">
        <v>1581</v>
      </c>
      <c r="D389" s="73">
        <v>2900</v>
      </c>
      <c r="E389" s="23" t="s">
        <v>1129</v>
      </c>
      <c r="F389" s="53" t="s">
        <v>85</v>
      </c>
      <c r="G389" s="23" t="s">
        <v>1539</v>
      </c>
      <c r="H389" s="12">
        <v>13</v>
      </c>
      <c r="I389" s="40"/>
      <c r="K389" s="16">
        <v>58</v>
      </c>
      <c r="L389" s="16">
        <f t="shared" si="9"/>
        <v>50</v>
      </c>
    </row>
    <row r="390" spans="1:12" ht="51.75" hidden="1" customHeight="1" x14ac:dyDescent="0.2">
      <c r="A390" s="12">
        <v>23</v>
      </c>
      <c r="B390" s="23" t="s">
        <v>1561</v>
      </c>
      <c r="C390" s="11" t="s">
        <v>1581</v>
      </c>
      <c r="D390" s="73">
        <v>2900</v>
      </c>
      <c r="E390" s="23" t="s">
        <v>1129</v>
      </c>
      <c r="F390" s="53" t="s">
        <v>11</v>
      </c>
      <c r="G390" s="23" t="s">
        <v>1539</v>
      </c>
      <c r="H390" s="12">
        <v>14</v>
      </c>
      <c r="I390" s="40"/>
      <c r="K390" s="16">
        <v>58</v>
      </c>
      <c r="L390" s="16">
        <f t="shared" si="9"/>
        <v>50</v>
      </c>
    </row>
    <row r="391" spans="1:12" ht="51.75" hidden="1" customHeight="1" x14ac:dyDescent="0.2">
      <c r="A391" s="12">
        <v>24</v>
      </c>
      <c r="B391" s="23" t="s">
        <v>1562</v>
      </c>
      <c r="C391" s="11" t="s">
        <v>1573</v>
      </c>
      <c r="D391" s="73">
        <v>5150</v>
      </c>
      <c r="E391" s="23" t="s">
        <v>1129</v>
      </c>
      <c r="F391" s="53" t="s">
        <v>42</v>
      </c>
      <c r="G391" s="23" t="s">
        <v>1539</v>
      </c>
      <c r="H391" s="12">
        <v>15</v>
      </c>
      <c r="I391" s="40"/>
      <c r="K391" s="16">
        <v>103</v>
      </c>
      <c r="L391" s="16">
        <f t="shared" si="9"/>
        <v>50</v>
      </c>
    </row>
    <row r="392" spans="1:12" ht="51.75" hidden="1" customHeight="1" x14ac:dyDescent="0.2">
      <c r="A392" s="12">
        <v>25</v>
      </c>
      <c r="B392" s="23" t="s">
        <v>1562</v>
      </c>
      <c r="C392" s="11" t="s">
        <v>1582</v>
      </c>
      <c r="D392" s="73">
        <v>5250</v>
      </c>
      <c r="E392" s="23" t="s">
        <v>1129</v>
      </c>
      <c r="F392" s="53" t="s">
        <v>6</v>
      </c>
      <c r="G392" s="23" t="s">
        <v>1539</v>
      </c>
      <c r="H392" s="12">
        <v>16</v>
      </c>
      <c r="I392" s="40"/>
      <c r="K392" s="16">
        <v>105</v>
      </c>
      <c r="L392" s="16">
        <f t="shared" si="9"/>
        <v>50</v>
      </c>
    </row>
    <row r="393" spans="1:12" ht="51.75" hidden="1" customHeight="1" x14ac:dyDescent="0.2">
      <c r="A393" s="12">
        <v>1</v>
      </c>
      <c r="B393" s="4" t="s">
        <v>1604</v>
      </c>
      <c r="C393" s="7" t="s">
        <v>1607</v>
      </c>
      <c r="D393" s="5">
        <v>3478</v>
      </c>
      <c r="E393" s="10" t="s">
        <v>320</v>
      </c>
      <c r="F393" s="57" t="s">
        <v>22</v>
      </c>
      <c r="G393" s="10"/>
      <c r="I393" s="62" t="s">
        <v>1649</v>
      </c>
    </row>
    <row r="394" spans="1:12" ht="51.75" hidden="1" customHeight="1" x14ac:dyDescent="0.2">
      <c r="A394" s="12">
        <v>2</v>
      </c>
      <c r="B394" s="4" t="s">
        <v>1604</v>
      </c>
      <c r="C394" s="7" t="s">
        <v>1608</v>
      </c>
      <c r="D394" s="5">
        <v>3191</v>
      </c>
      <c r="E394" s="10" t="s">
        <v>320</v>
      </c>
      <c r="F394" s="57" t="s">
        <v>8</v>
      </c>
      <c r="G394" s="10"/>
      <c r="I394" s="58" t="s">
        <v>1650</v>
      </c>
    </row>
    <row r="395" spans="1:12" ht="51.75" hidden="1" customHeight="1" x14ac:dyDescent="0.2">
      <c r="A395" s="12">
        <v>3</v>
      </c>
      <c r="B395" s="4" t="s">
        <v>1605</v>
      </c>
      <c r="C395" s="7" t="s">
        <v>1609</v>
      </c>
      <c r="D395" s="5">
        <v>5122</v>
      </c>
      <c r="E395" s="10" t="s">
        <v>320</v>
      </c>
      <c r="F395" s="57" t="s">
        <v>28</v>
      </c>
      <c r="G395" s="10"/>
      <c r="I395" s="58" t="s">
        <v>1651</v>
      </c>
    </row>
    <row r="396" spans="1:12" ht="51.75" hidden="1" customHeight="1" x14ac:dyDescent="0.2">
      <c r="A396" s="12">
        <v>4</v>
      </c>
      <c r="B396" s="4" t="s">
        <v>1606</v>
      </c>
      <c r="C396" s="7" t="s">
        <v>193</v>
      </c>
      <c r="D396" s="5">
        <v>4103</v>
      </c>
      <c r="E396" s="10" t="s">
        <v>320</v>
      </c>
      <c r="F396" s="57" t="s">
        <v>8</v>
      </c>
      <c r="G396" s="10"/>
      <c r="I396" s="58" t="s">
        <v>1652</v>
      </c>
    </row>
    <row r="397" spans="1:12" ht="51.75" hidden="1" customHeight="1" x14ac:dyDescent="0.2">
      <c r="A397" s="12">
        <v>5</v>
      </c>
      <c r="B397" s="4" t="s">
        <v>1610</v>
      </c>
      <c r="C397" s="7" t="s">
        <v>1613</v>
      </c>
      <c r="D397" s="5">
        <v>2059</v>
      </c>
      <c r="E397" s="10" t="s">
        <v>320</v>
      </c>
      <c r="F397" s="57" t="s">
        <v>268</v>
      </c>
      <c r="G397" s="10"/>
      <c r="I397" s="58" t="s">
        <v>1653</v>
      </c>
    </row>
    <row r="398" spans="1:12" ht="51.75" hidden="1" customHeight="1" x14ac:dyDescent="0.2">
      <c r="A398" s="12">
        <v>6</v>
      </c>
      <c r="B398" s="4" t="s">
        <v>1611</v>
      </c>
      <c r="C398" s="7" t="s">
        <v>1614</v>
      </c>
      <c r="D398" s="5">
        <v>2059</v>
      </c>
      <c r="E398" s="10" t="s">
        <v>320</v>
      </c>
      <c r="F398" s="57" t="s">
        <v>6</v>
      </c>
      <c r="G398" s="10"/>
      <c r="I398" s="58" t="s">
        <v>1654</v>
      </c>
    </row>
    <row r="399" spans="1:12" ht="51.75" hidden="1" customHeight="1" x14ac:dyDescent="0.2">
      <c r="A399" s="12">
        <v>7</v>
      </c>
      <c r="B399" s="4" t="s">
        <v>1612</v>
      </c>
      <c r="C399" s="7" t="s">
        <v>1615</v>
      </c>
      <c r="D399" s="5">
        <v>2671</v>
      </c>
      <c r="E399" s="10" t="s">
        <v>320</v>
      </c>
      <c r="F399" s="57" t="s">
        <v>70</v>
      </c>
      <c r="G399" s="10"/>
      <c r="I399" s="58" t="s">
        <v>1655</v>
      </c>
    </row>
    <row r="400" spans="1:12" ht="51.75" hidden="1" customHeight="1" x14ac:dyDescent="0.2">
      <c r="A400" s="12">
        <v>8</v>
      </c>
      <c r="B400" s="65" t="s">
        <v>1616</v>
      </c>
      <c r="C400" s="68" t="s">
        <v>1617</v>
      </c>
      <c r="D400" s="117">
        <v>3250</v>
      </c>
      <c r="E400" s="10" t="s">
        <v>320</v>
      </c>
      <c r="F400" s="88" t="s">
        <v>10</v>
      </c>
      <c r="G400" s="10"/>
      <c r="I400" s="16">
        <v>1</v>
      </c>
    </row>
    <row r="401" spans="1:9" ht="51.75" hidden="1" customHeight="1" x14ac:dyDescent="0.2">
      <c r="A401" s="12">
        <v>9</v>
      </c>
      <c r="B401" s="65" t="s">
        <v>1616</v>
      </c>
      <c r="C401" s="68" t="s">
        <v>1617</v>
      </c>
      <c r="D401" s="117">
        <v>3250</v>
      </c>
      <c r="E401" s="10" t="s">
        <v>320</v>
      </c>
      <c r="F401" s="88" t="s">
        <v>27</v>
      </c>
      <c r="G401" s="10"/>
      <c r="I401" s="16">
        <v>2</v>
      </c>
    </row>
    <row r="402" spans="1:9" ht="51.75" hidden="1" customHeight="1" x14ac:dyDescent="0.2">
      <c r="A402" s="12">
        <v>10</v>
      </c>
      <c r="B402" s="65" t="s">
        <v>1616</v>
      </c>
      <c r="C402" s="68" t="s">
        <v>1617</v>
      </c>
      <c r="D402" s="117">
        <v>3250</v>
      </c>
      <c r="E402" s="10" t="s">
        <v>320</v>
      </c>
      <c r="F402" s="88" t="s">
        <v>70</v>
      </c>
      <c r="G402" s="10"/>
      <c r="I402" s="16">
        <v>3</v>
      </c>
    </row>
    <row r="403" spans="1:9" ht="51.75" hidden="1" customHeight="1" x14ac:dyDescent="0.2">
      <c r="A403" s="12">
        <v>11</v>
      </c>
      <c r="B403" s="4" t="s">
        <v>1618</v>
      </c>
      <c r="C403" s="68" t="s">
        <v>1617</v>
      </c>
      <c r="D403" s="117">
        <v>600</v>
      </c>
      <c r="E403" s="10" t="s">
        <v>320</v>
      </c>
      <c r="F403" s="57" t="s">
        <v>24</v>
      </c>
      <c r="G403" s="10"/>
      <c r="I403" s="16">
        <v>4</v>
      </c>
    </row>
    <row r="404" spans="1:9" ht="51.75" hidden="1" customHeight="1" x14ac:dyDescent="0.2">
      <c r="A404" s="12">
        <v>12</v>
      </c>
      <c r="B404" s="4" t="s">
        <v>1618</v>
      </c>
      <c r="C404" s="68" t="s">
        <v>1617</v>
      </c>
      <c r="D404" s="117">
        <v>2550</v>
      </c>
      <c r="E404" s="10" t="s">
        <v>320</v>
      </c>
      <c r="F404" s="57" t="s">
        <v>8</v>
      </c>
      <c r="G404" s="10"/>
      <c r="I404" s="16">
        <v>5</v>
      </c>
    </row>
    <row r="405" spans="1:9" ht="51.75" hidden="1" customHeight="1" x14ac:dyDescent="0.2">
      <c r="A405" s="12">
        <v>13</v>
      </c>
      <c r="B405" s="4" t="s">
        <v>1618</v>
      </c>
      <c r="C405" s="6" t="s">
        <v>1603</v>
      </c>
      <c r="D405" s="117">
        <v>3000</v>
      </c>
      <c r="E405" s="10" t="s">
        <v>320</v>
      </c>
      <c r="F405" s="57" t="s">
        <v>16</v>
      </c>
      <c r="G405" s="10"/>
      <c r="I405" s="16">
        <v>6</v>
      </c>
    </row>
    <row r="406" spans="1:9" ht="51.75" hidden="1" customHeight="1" x14ac:dyDescent="0.2">
      <c r="A406" s="12">
        <v>14</v>
      </c>
      <c r="B406" s="4" t="s">
        <v>1618</v>
      </c>
      <c r="C406" s="6" t="s">
        <v>1603</v>
      </c>
      <c r="D406" s="117">
        <v>1650</v>
      </c>
      <c r="E406" s="10" t="s">
        <v>320</v>
      </c>
      <c r="F406" s="57" t="s">
        <v>11</v>
      </c>
      <c r="G406" s="10"/>
      <c r="I406" s="16">
        <v>7</v>
      </c>
    </row>
    <row r="407" spans="1:9" ht="51.75" hidden="1" customHeight="1" x14ac:dyDescent="0.2">
      <c r="A407" s="12">
        <v>15</v>
      </c>
      <c r="B407" s="4" t="s">
        <v>1618</v>
      </c>
      <c r="C407" s="6" t="s">
        <v>1603</v>
      </c>
      <c r="D407" s="117">
        <v>1950</v>
      </c>
      <c r="E407" s="10" t="s">
        <v>320</v>
      </c>
      <c r="F407" s="57" t="s">
        <v>17</v>
      </c>
      <c r="G407" s="10"/>
      <c r="I407" s="16">
        <v>8</v>
      </c>
    </row>
    <row r="408" spans="1:9" ht="51.75" hidden="1" customHeight="1" x14ac:dyDescent="0.2">
      <c r="A408" s="12">
        <v>16</v>
      </c>
      <c r="B408" s="65" t="s">
        <v>1619</v>
      </c>
      <c r="C408" s="68" t="s">
        <v>1617</v>
      </c>
      <c r="D408" s="117">
        <v>2100</v>
      </c>
      <c r="E408" s="10" t="s">
        <v>320</v>
      </c>
      <c r="F408" s="88" t="s">
        <v>29</v>
      </c>
      <c r="G408" s="10"/>
      <c r="I408" s="16">
        <v>9</v>
      </c>
    </row>
    <row r="409" spans="1:9" ht="51.75" hidden="1" customHeight="1" x14ac:dyDescent="0.2">
      <c r="A409" s="12">
        <v>17</v>
      </c>
      <c r="B409" s="65" t="s">
        <v>1619</v>
      </c>
      <c r="C409" s="68" t="s">
        <v>1617</v>
      </c>
      <c r="D409" s="117">
        <v>1200</v>
      </c>
      <c r="E409" s="10" t="s">
        <v>320</v>
      </c>
      <c r="F409" s="88" t="s">
        <v>48</v>
      </c>
      <c r="G409" s="10"/>
      <c r="I409" s="16">
        <v>10</v>
      </c>
    </row>
    <row r="410" spans="1:9" ht="51.75" hidden="1" customHeight="1" x14ac:dyDescent="0.2">
      <c r="A410" s="12">
        <v>18</v>
      </c>
      <c r="B410" s="65" t="s">
        <v>1619</v>
      </c>
      <c r="C410" s="68" t="s">
        <v>1617</v>
      </c>
      <c r="D410" s="117">
        <v>2100</v>
      </c>
      <c r="E410" s="10" t="s">
        <v>320</v>
      </c>
      <c r="F410" s="88" t="s">
        <v>14</v>
      </c>
      <c r="G410" s="10"/>
      <c r="I410" s="16">
        <v>11</v>
      </c>
    </row>
    <row r="411" spans="1:9" ht="51.75" hidden="1" customHeight="1" x14ac:dyDescent="0.2">
      <c r="A411" s="12">
        <v>19</v>
      </c>
      <c r="B411" s="65" t="s">
        <v>1619</v>
      </c>
      <c r="C411" s="6" t="s">
        <v>1603</v>
      </c>
      <c r="D411" s="117">
        <v>2850</v>
      </c>
      <c r="E411" s="10" t="s">
        <v>320</v>
      </c>
      <c r="F411" s="88" t="s">
        <v>16</v>
      </c>
      <c r="G411" s="10"/>
      <c r="I411" s="16">
        <v>12</v>
      </c>
    </row>
    <row r="412" spans="1:9" ht="51.75" hidden="1" customHeight="1" x14ac:dyDescent="0.2">
      <c r="A412" s="12">
        <v>20</v>
      </c>
      <c r="B412" s="65" t="s">
        <v>1619</v>
      </c>
      <c r="C412" s="6" t="s">
        <v>1603</v>
      </c>
      <c r="D412" s="117">
        <v>1200</v>
      </c>
      <c r="E412" s="10" t="s">
        <v>320</v>
      </c>
      <c r="F412" s="88" t="s">
        <v>36</v>
      </c>
      <c r="G412" s="10"/>
      <c r="I412" s="16">
        <v>13</v>
      </c>
    </row>
    <row r="413" spans="1:9" ht="51.75" hidden="1" customHeight="1" x14ac:dyDescent="0.2">
      <c r="A413" s="12">
        <v>21</v>
      </c>
      <c r="B413" s="65" t="s">
        <v>1619</v>
      </c>
      <c r="C413" s="68" t="s">
        <v>1617</v>
      </c>
      <c r="D413" s="117">
        <v>1050</v>
      </c>
      <c r="E413" s="10" t="s">
        <v>320</v>
      </c>
      <c r="F413" s="88" t="s">
        <v>46</v>
      </c>
      <c r="G413" s="10"/>
      <c r="I413" s="16">
        <v>14</v>
      </c>
    </row>
    <row r="414" spans="1:9" ht="51.75" hidden="1" customHeight="1" x14ac:dyDescent="0.2">
      <c r="A414" s="12">
        <v>22</v>
      </c>
      <c r="B414" s="4" t="s">
        <v>1620</v>
      </c>
      <c r="C414" s="68" t="s">
        <v>1617</v>
      </c>
      <c r="D414" s="117">
        <v>1110</v>
      </c>
      <c r="E414" s="10" t="s">
        <v>320</v>
      </c>
      <c r="F414" s="57" t="s">
        <v>270</v>
      </c>
      <c r="G414" s="10"/>
      <c r="I414" s="16">
        <v>15</v>
      </c>
    </row>
    <row r="415" spans="1:9" ht="51.75" hidden="1" customHeight="1" x14ac:dyDescent="0.2">
      <c r="A415" s="12">
        <v>23</v>
      </c>
      <c r="B415" s="4" t="s">
        <v>1620</v>
      </c>
      <c r="C415" s="68" t="s">
        <v>1617</v>
      </c>
      <c r="D415" s="117">
        <v>1620</v>
      </c>
      <c r="E415" s="10" t="s">
        <v>320</v>
      </c>
      <c r="F415" s="57" t="s">
        <v>275</v>
      </c>
      <c r="G415" s="10"/>
      <c r="I415" s="16">
        <v>16</v>
      </c>
    </row>
    <row r="416" spans="1:9" ht="51.75" hidden="1" customHeight="1" x14ac:dyDescent="0.2">
      <c r="A416" s="12">
        <v>24</v>
      </c>
      <c r="B416" s="4" t="s">
        <v>1620</v>
      </c>
      <c r="C416" s="6" t="s">
        <v>1603</v>
      </c>
      <c r="D416" s="117">
        <v>1260</v>
      </c>
      <c r="E416" s="10" t="s">
        <v>320</v>
      </c>
      <c r="F416" s="57" t="s">
        <v>11</v>
      </c>
      <c r="G416" s="10"/>
      <c r="I416" s="16">
        <v>17</v>
      </c>
    </row>
    <row r="417" spans="1:9" ht="51.75" hidden="1" customHeight="1" x14ac:dyDescent="0.2">
      <c r="A417" s="12">
        <v>25</v>
      </c>
      <c r="B417" s="4" t="s">
        <v>1620</v>
      </c>
      <c r="C417" s="68" t="s">
        <v>1617</v>
      </c>
      <c r="D417" s="117">
        <v>465</v>
      </c>
      <c r="E417" s="10" t="s">
        <v>320</v>
      </c>
      <c r="F417" s="57" t="s">
        <v>24</v>
      </c>
      <c r="G417" s="10"/>
      <c r="I417" s="16">
        <v>18</v>
      </c>
    </row>
    <row r="418" spans="1:9" ht="51.75" hidden="1" customHeight="1" x14ac:dyDescent="0.2">
      <c r="A418" s="12">
        <v>26</v>
      </c>
      <c r="B418" s="4" t="s">
        <v>1620</v>
      </c>
      <c r="C418" s="6" t="s">
        <v>1603</v>
      </c>
      <c r="D418" s="117">
        <v>2295</v>
      </c>
      <c r="E418" s="10" t="s">
        <v>320</v>
      </c>
      <c r="F418" s="57" t="s">
        <v>21</v>
      </c>
      <c r="G418" s="10"/>
      <c r="I418" s="16">
        <v>19</v>
      </c>
    </row>
    <row r="419" spans="1:9" ht="51.75" hidden="1" customHeight="1" x14ac:dyDescent="0.2">
      <c r="A419" s="12">
        <v>27</v>
      </c>
      <c r="B419" s="4" t="s">
        <v>1620</v>
      </c>
      <c r="C419" s="6" t="s">
        <v>1603</v>
      </c>
      <c r="D419" s="117">
        <v>2265</v>
      </c>
      <c r="E419" s="10" t="s">
        <v>320</v>
      </c>
      <c r="F419" s="57" t="s">
        <v>16</v>
      </c>
      <c r="G419" s="10"/>
      <c r="I419" s="16">
        <v>20</v>
      </c>
    </row>
    <row r="420" spans="1:9" ht="51.75" hidden="1" customHeight="1" x14ac:dyDescent="0.2">
      <c r="A420" s="12">
        <v>28</v>
      </c>
      <c r="B420" s="65" t="s">
        <v>1621</v>
      </c>
      <c r="C420" s="68" t="s">
        <v>1617</v>
      </c>
      <c r="D420" s="117">
        <v>2700</v>
      </c>
      <c r="E420" s="10" t="s">
        <v>320</v>
      </c>
      <c r="F420" s="88" t="s">
        <v>8</v>
      </c>
      <c r="G420" s="10"/>
      <c r="I420" s="16">
        <v>21</v>
      </c>
    </row>
    <row r="421" spans="1:9" ht="51.75" hidden="1" customHeight="1" x14ac:dyDescent="0.2">
      <c r="A421" s="12">
        <v>29</v>
      </c>
      <c r="B421" s="65" t="s">
        <v>1621</v>
      </c>
      <c r="C421" s="6" t="s">
        <v>1603</v>
      </c>
      <c r="D421" s="117">
        <v>1050</v>
      </c>
      <c r="E421" s="10" t="s">
        <v>320</v>
      </c>
      <c r="F421" s="88" t="s">
        <v>292</v>
      </c>
      <c r="G421" s="10"/>
      <c r="I421" s="16">
        <v>22</v>
      </c>
    </row>
    <row r="422" spans="1:9" ht="51.75" hidden="1" customHeight="1" x14ac:dyDescent="0.2">
      <c r="A422" s="12">
        <v>30</v>
      </c>
      <c r="B422" s="65" t="s">
        <v>1621</v>
      </c>
      <c r="C422" s="6" t="s">
        <v>1603</v>
      </c>
      <c r="D422" s="117">
        <v>1800</v>
      </c>
      <c r="E422" s="10" t="s">
        <v>320</v>
      </c>
      <c r="F422" s="88" t="s">
        <v>85</v>
      </c>
      <c r="G422" s="10"/>
      <c r="I422" s="16">
        <v>23</v>
      </c>
    </row>
    <row r="423" spans="1:9" ht="51.75" hidden="1" customHeight="1" x14ac:dyDescent="0.2">
      <c r="A423" s="12">
        <v>31</v>
      </c>
      <c r="B423" s="65" t="s">
        <v>1621</v>
      </c>
      <c r="C423" s="68" t="s">
        <v>1617</v>
      </c>
      <c r="D423" s="117">
        <v>1050</v>
      </c>
      <c r="E423" s="10" t="s">
        <v>320</v>
      </c>
      <c r="F423" s="88" t="s">
        <v>46</v>
      </c>
      <c r="G423" s="10"/>
      <c r="I423" s="16">
        <v>24</v>
      </c>
    </row>
    <row r="424" spans="1:9" ht="51.75" hidden="1" customHeight="1" x14ac:dyDescent="0.2">
      <c r="A424" s="12">
        <v>32</v>
      </c>
      <c r="B424" s="65" t="s">
        <v>1621</v>
      </c>
      <c r="C424" s="6" t="s">
        <v>1603</v>
      </c>
      <c r="D424" s="117">
        <v>1650</v>
      </c>
      <c r="E424" s="10" t="s">
        <v>320</v>
      </c>
      <c r="F424" s="88" t="s">
        <v>23</v>
      </c>
      <c r="G424" s="10"/>
      <c r="I424" s="16">
        <v>25</v>
      </c>
    </row>
    <row r="425" spans="1:9" ht="51.75" hidden="1" customHeight="1" x14ac:dyDescent="0.2">
      <c r="A425" s="12">
        <v>33</v>
      </c>
      <c r="B425" s="4" t="s">
        <v>1622</v>
      </c>
      <c r="C425" s="68" t="s">
        <v>1617</v>
      </c>
      <c r="D425" s="77">
        <v>4500</v>
      </c>
      <c r="E425" s="10" t="s">
        <v>320</v>
      </c>
      <c r="F425" s="57" t="s">
        <v>270</v>
      </c>
      <c r="G425" s="10"/>
      <c r="I425" s="16">
        <v>26</v>
      </c>
    </row>
    <row r="426" spans="1:9" ht="51.75" hidden="1" customHeight="1" x14ac:dyDescent="0.2">
      <c r="A426" s="12">
        <v>34</v>
      </c>
      <c r="B426" s="65" t="s">
        <v>1623</v>
      </c>
      <c r="C426" s="68" t="s">
        <v>1617</v>
      </c>
      <c r="D426" s="64">
        <v>4500</v>
      </c>
      <c r="E426" s="10" t="s">
        <v>320</v>
      </c>
      <c r="F426" s="88" t="s">
        <v>8</v>
      </c>
      <c r="G426" s="10"/>
      <c r="I426" s="16">
        <v>27</v>
      </c>
    </row>
    <row r="427" spans="1:9" ht="51.75" hidden="1" customHeight="1" x14ac:dyDescent="0.2">
      <c r="A427" s="12">
        <v>1</v>
      </c>
      <c r="B427" s="60" t="s">
        <v>1626</v>
      </c>
      <c r="C427" s="60" t="s">
        <v>1574</v>
      </c>
      <c r="D427" s="73">
        <f>50*100</f>
        <v>5000</v>
      </c>
      <c r="E427" s="23" t="s">
        <v>1627</v>
      </c>
      <c r="F427" s="53" t="s">
        <v>273</v>
      </c>
      <c r="G427" s="23" t="s">
        <v>1628</v>
      </c>
      <c r="I427" s="16"/>
    </row>
    <row r="428" spans="1:9" ht="51.75" hidden="1" customHeight="1" x14ac:dyDescent="0.2">
      <c r="A428" s="12">
        <v>2</v>
      </c>
      <c r="B428" s="60" t="s">
        <v>1626</v>
      </c>
      <c r="C428" s="60" t="s">
        <v>1629</v>
      </c>
      <c r="D428" s="73">
        <f>50*140</f>
        <v>7000</v>
      </c>
      <c r="E428" s="23" t="s">
        <v>1627</v>
      </c>
      <c r="F428" s="53" t="s">
        <v>34</v>
      </c>
      <c r="G428" s="23" t="s">
        <v>1628</v>
      </c>
      <c r="I428" s="16"/>
    </row>
    <row r="429" spans="1:9" ht="51.75" hidden="1" customHeight="1" x14ac:dyDescent="0.2">
      <c r="A429" s="12">
        <v>3</v>
      </c>
      <c r="B429" s="60" t="s">
        <v>1626</v>
      </c>
      <c r="C429" s="60" t="s">
        <v>1574</v>
      </c>
      <c r="D429" s="73">
        <f>50*100</f>
        <v>5000</v>
      </c>
      <c r="E429" s="23" t="s">
        <v>1627</v>
      </c>
      <c r="F429" s="53" t="s">
        <v>6</v>
      </c>
      <c r="G429" s="23" t="s">
        <v>1628</v>
      </c>
      <c r="I429" s="16"/>
    </row>
    <row r="430" spans="1:9" ht="51.75" hidden="1" customHeight="1" x14ac:dyDescent="0.2">
      <c r="A430" s="12">
        <v>4</v>
      </c>
      <c r="B430" s="60" t="s">
        <v>1630</v>
      </c>
      <c r="C430" s="60" t="s">
        <v>1574</v>
      </c>
      <c r="D430" s="73">
        <f>50*100</f>
        <v>5000</v>
      </c>
      <c r="E430" s="23" t="s">
        <v>1627</v>
      </c>
      <c r="F430" s="53" t="s">
        <v>268</v>
      </c>
      <c r="G430" s="23" t="s">
        <v>1628</v>
      </c>
      <c r="I430" s="16"/>
    </row>
    <row r="431" spans="1:9" ht="51.75" hidden="1" customHeight="1" x14ac:dyDescent="0.2">
      <c r="A431" s="12">
        <v>5</v>
      </c>
      <c r="B431" s="60" t="s">
        <v>1626</v>
      </c>
      <c r="C431" s="60" t="s">
        <v>1631</v>
      </c>
      <c r="D431" s="73">
        <f>50*170</f>
        <v>8500</v>
      </c>
      <c r="E431" s="23" t="s">
        <v>1627</v>
      </c>
      <c r="F431" s="53" t="s">
        <v>32</v>
      </c>
      <c r="G431" s="23" t="s">
        <v>1628</v>
      </c>
      <c r="I431" s="16"/>
    </row>
    <row r="432" spans="1:9" ht="51.75" hidden="1" customHeight="1" x14ac:dyDescent="0.2">
      <c r="A432" s="12">
        <v>6</v>
      </c>
      <c r="B432" s="60" t="s">
        <v>1626</v>
      </c>
      <c r="C432" s="60" t="s">
        <v>1629</v>
      </c>
      <c r="D432" s="73">
        <f>50*140</f>
        <v>7000</v>
      </c>
      <c r="E432" s="23" t="s">
        <v>1627</v>
      </c>
      <c r="F432" s="53" t="s">
        <v>28</v>
      </c>
      <c r="G432" s="23" t="s">
        <v>1628</v>
      </c>
      <c r="I432" s="16"/>
    </row>
    <row r="433" spans="1:9" ht="51.75" hidden="1" customHeight="1" x14ac:dyDescent="0.2">
      <c r="A433" s="12">
        <v>7</v>
      </c>
      <c r="B433" s="60" t="s">
        <v>1626</v>
      </c>
      <c r="C433" s="60" t="s">
        <v>1629</v>
      </c>
      <c r="D433" s="73">
        <f>50*140</f>
        <v>7000</v>
      </c>
      <c r="E433" s="23" t="s">
        <v>1627</v>
      </c>
      <c r="F433" s="53" t="s">
        <v>23</v>
      </c>
      <c r="G433" s="23" t="s">
        <v>1628</v>
      </c>
      <c r="I433" s="16"/>
    </row>
    <row r="434" spans="1:9" ht="51.75" hidden="1" customHeight="1" x14ac:dyDescent="0.2">
      <c r="A434" s="12">
        <v>8</v>
      </c>
      <c r="B434" s="60" t="s">
        <v>1626</v>
      </c>
      <c r="C434" s="60" t="s">
        <v>1574</v>
      </c>
      <c r="D434" s="73">
        <f>50*100</f>
        <v>5000</v>
      </c>
      <c r="E434" s="23" t="s">
        <v>1627</v>
      </c>
      <c r="F434" s="53" t="s">
        <v>69</v>
      </c>
      <c r="G434" s="23" t="s">
        <v>1628</v>
      </c>
      <c r="I434" s="16"/>
    </row>
    <row r="435" spans="1:9" ht="51.75" hidden="1" customHeight="1" x14ac:dyDescent="0.2">
      <c r="A435" s="12">
        <v>9</v>
      </c>
      <c r="B435" s="60" t="s">
        <v>1630</v>
      </c>
      <c r="C435" s="60" t="s">
        <v>1632</v>
      </c>
      <c r="D435" s="73">
        <f>50*180</f>
        <v>9000</v>
      </c>
      <c r="E435" s="23" t="s">
        <v>1627</v>
      </c>
      <c r="F435" s="53" t="s">
        <v>15</v>
      </c>
      <c r="G435" s="23" t="s">
        <v>1628</v>
      </c>
      <c r="I435" s="16"/>
    </row>
    <row r="436" spans="1:9" ht="51.75" hidden="1" customHeight="1" x14ac:dyDescent="0.2">
      <c r="A436" s="12">
        <v>10</v>
      </c>
      <c r="B436" s="60" t="s">
        <v>1633</v>
      </c>
      <c r="C436" s="60" t="s">
        <v>1574</v>
      </c>
      <c r="D436" s="73">
        <f>50*100</f>
        <v>5000</v>
      </c>
      <c r="E436" s="23" t="s">
        <v>1627</v>
      </c>
      <c r="F436" s="53" t="s">
        <v>42</v>
      </c>
      <c r="G436" s="23" t="s">
        <v>1628</v>
      </c>
      <c r="I436" s="16"/>
    </row>
    <row r="437" spans="1:9" ht="51.75" hidden="1" customHeight="1" x14ac:dyDescent="0.2">
      <c r="A437" s="12">
        <v>11</v>
      </c>
      <c r="B437" s="60" t="s">
        <v>1634</v>
      </c>
      <c r="C437" s="60" t="s">
        <v>1574</v>
      </c>
      <c r="D437" s="73">
        <f>50*100</f>
        <v>5000</v>
      </c>
      <c r="E437" s="23" t="s">
        <v>1627</v>
      </c>
      <c r="F437" s="53" t="s">
        <v>35</v>
      </c>
      <c r="G437" s="23" t="s">
        <v>1628</v>
      </c>
      <c r="I437" s="16"/>
    </row>
    <row r="438" spans="1:9" ht="51.75" hidden="1" customHeight="1" x14ac:dyDescent="0.2">
      <c r="A438" s="12">
        <v>12</v>
      </c>
      <c r="B438" s="60" t="s">
        <v>1633</v>
      </c>
      <c r="C438" s="60" t="s">
        <v>1574</v>
      </c>
      <c r="D438" s="73">
        <f>50*100</f>
        <v>5000</v>
      </c>
      <c r="E438" s="23" t="s">
        <v>1627</v>
      </c>
      <c r="F438" s="53" t="s">
        <v>26</v>
      </c>
      <c r="G438" s="23" t="s">
        <v>1628</v>
      </c>
      <c r="I438" s="16"/>
    </row>
    <row r="439" spans="1:9" ht="51.75" hidden="1" customHeight="1" x14ac:dyDescent="0.2">
      <c r="A439" s="12">
        <v>13</v>
      </c>
      <c r="B439" s="60" t="s">
        <v>1633</v>
      </c>
      <c r="C439" s="60" t="s">
        <v>1635</v>
      </c>
      <c r="D439" s="73">
        <f>50*224</f>
        <v>11200</v>
      </c>
      <c r="E439" s="23" t="s">
        <v>1627</v>
      </c>
      <c r="F439" s="53" t="s">
        <v>19</v>
      </c>
      <c r="G439" s="23" t="s">
        <v>1628</v>
      </c>
      <c r="I439" s="16"/>
    </row>
    <row r="440" spans="1:9" ht="51.75" hidden="1" customHeight="1" x14ac:dyDescent="0.2">
      <c r="A440" s="12">
        <v>14</v>
      </c>
      <c r="B440" s="60" t="s">
        <v>1633</v>
      </c>
      <c r="C440" s="118" t="s">
        <v>1636</v>
      </c>
      <c r="D440" s="119">
        <f>50*100</f>
        <v>5000</v>
      </c>
      <c r="E440" s="120" t="s">
        <v>1627</v>
      </c>
      <c r="F440" s="53" t="s">
        <v>45</v>
      </c>
      <c r="G440" s="120" t="s">
        <v>1637</v>
      </c>
      <c r="I440" s="16"/>
    </row>
    <row r="441" spans="1:9" ht="51.75" hidden="1" customHeight="1" x14ac:dyDescent="0.2">
      <c r="A441" s="12">
        <v>15</v>
      </c>
      <c r="B441" s="60" t="s">
        <v>1634</v>
      </c>
      <c r="C441" s="118" t="s">
        <v>1631</v>
      </c>
      <c r="D441" s="119">
        <f>50*170</f>
        <v>8500</v>
      </c>
      <c r="E441" s="120" t="s">
        <v>1627</v>
      </c>
      <c r="F441" s="53" t="s">
        <v>47</v>
      </c>
      <c r="G441" s="120" t="s">
        <v>1637</v>
      </c>
      <c r="I441" s="16"/>
    </row>
    <row r="442" spans="1:9" ht="51.75" hidden="1" customHeight="1" x14ac:dyDescent="0.2">
      <c r="A442" s="12">
        <v>16</v>
      </c>
      <c r="B442" s="60" t="s">
        <v>1638</v>
      </c>
      <c r="C442" s="118" t="s">
        <v>1639</v>
      </c>
      <c r="D442" s="119">
        <f>50*57</f>
        <v>2850</v>
      </c>
      <c r="E442" s="120" t="s">
        <v>1627</v>
      </c>
      <c r="F442" s="53" t="s">
        <v>85</v>
      </c>
      <c r="G442" s="120" t="s">
        <v>1637</v>
      </c>
      <c r="I442" s="16"/>
    </row>
    <row r="443" spans="1:9" ht="51.75" hidden="1" customHeight="1" x14ac:dyDescent="0.2">
      <c r="A443" s="12">
        <v>17</v>
      </c>
      <c r="B443" s="60" t="s">
        <v>1634</v>
      </c>
      <c r="C443" s="118" t="s">
        <v>1574</v>
      </c>
      <c r="D443" s="119">
        <f>50*100</f>
        <v>5000</v>
      </c>
      <c r="E443" s="120" t="s">
        <v>1627</v>
      </c>
      <c r="F443" s="53" t="s">
        <v>292</v>
      </c>
      <c r="G443" s="120" t="s">
        <v>1637</v>
      </c>
      <c r="I443" s="16"/>
    </row>
    <row r="444" spans="1:9" ht="51.75" hidden="1" customHeight="1" x14ac:dyDescent="0.2">
      <c r="A444" s="12">
        <v>18</v>
      </c>
      <c r="B444" s="60" t="s">
        <v>1640</v>
      </c>
      <c r="C444" s="118" t="s">
        <v>1629</v>
      </c>
      <c r="D444" s="119">
        <f>50*140</f>
        <v>7000</v>
      </c>
      <c r="E444" s="120" t="s">
        <v>1627</v>
      </c>
      <c r="F444" s="53" t="s">
        <v>34</v>
      </c>
      <c r="G444" s="120" t="s">
        <v>1637</v>
      </c>
      <c r="I444" s="16"/>
    </row>
    <row r="445" spans="1:9" ht="51.75" hidden="1" customHeight="1" x14ac:dyDescent="0.2">
      <c r="A445" s="12">
        <v>19</v>
      </c>
      <c r="B445" s="60" t="s">
        <v>1640</v>
      </c>
      <c r="C445" s="118" t="s">
        <v>1629</v>
      </c>
      <c r="D445" s="119">
        <f>50*140</f>
        <v>7000</v>
      </c>
      <c r="E445" s="120" t="s">
        <v>1627</v>
      </c>
      <c r="F445" s="53" t="s">
        <v>33</v>
      </c>
      <c r="G445" s="120" t="s">
        <v>1637</v>
      </c>
      <c r="I445" s="16"/>
    </row>
    <row r="446" spans="1:9" ht="51.75" hidden="1" customHeight="1" x14ac:dyDescent="0.2">
      <c r="A446" s="12">
        <v>20</v>
      </c>
      <c r="B446" s="60" t="s">
        <v>1640</v>
      </c>
      <c r="C446" s="118" t="s">
        <v>1574</v>
      </c>
      <c r="D446" s="119">
        <f>50*100</f>
        <v>5000</v>
      </c>
      <c r="E446" s="120" t="s">
        <v>1627</v>
      </c>
      <c r="F446" s="53" t="s">
        <v>42</v>
      </c>
      <c r="G446" s="120" t="s">
        <v>1637</v>
      </c>
      <c r="I446" s="16"/>
    </row>
    <row r="447" spans="1:9" ht="51.75" hidden="1" customHeight="1" x14ac:dyDescent="0.2">
      <c r="A447" s="12">
        <v>21</v>
      </c>
      <c r="B447" s="60" t="s">
        <v>1641</v>
      </c>
      <c r="C447" s="118" t="s">
        <v>1632</v>
      </c>
      <c r="D447" s="119">
        <f>50*180</f>
        <v>9000</v>
      </c>
      <c r="E447" s="120" t="s">
        <v>1627</v>
      </c>
      <c r="F447" s="53" t="s">
        <v>310</v>
      </c>
      <c r="G447" s="120" t="s">
        <v>1637</v>
      </c>
      <c r="I447" s="16"/>
    </row>
    <row r="448" spans="1:9" ht="51.75" hidden="1" customHeight="1" x14ac:dyDescent="0.2">
      <c r="A448" s="12">
        <v>22</v>
      </c>
      <c r="B448" s="60" t="s">
        <v>1641</v>
      </c>
      <c r="C448" s="118" t="s">
        <v>1639</v>
      </c>
      <c r="D448" s="119">
        <f>57*50</f>
        <v>2850</v>
      </c>
      <c r="E448" s="120" t="s">
        <v>1627</v>
      </c>
      <c r="F448" s="53" t="s">
        <v>85</v>
      </c>
      <c r="G448" s="120" t="s">
        <v>1637</v>
      </c>
      <c r="I448" s="16"/>
    </row>
    <row r="449" spans="1:9" ht="51.75" hidden="1" customHeight="1" x14ac:dyDescent="0.2">
      <c r="A449" s="12">
        <v>23</v>
      </c>
      <c r="B449" s="60" t="s">
        <v>1638</v>
      </c>
      <c r="C449" s="118" t="s">
        <v>1629</v>
      </c>
      <c r="D449" s="119">
        <f>50*140</f>
        <v>7000</v>
      </c>
      <c r="E449" s="120" t="s">
        <v>1627</v>
      </c>
      <c r="F449" s="53" t="s">
        <v>11</v>
      </c>
      <c r="G449" s="120" t="s">
        <v>1637</v>
      </c>
      <c r="I449" s="16"/>
    </row>
    <row r="450" spans="1:9" ht="51.75" hidden="1" customHeight="1" x14ac:dyDescent="0.2">
      <c r="A450" s="12">
        <v>24</v>
      </c>
      <c r="B450" s="60" t="s">
        <v>1642</v>
      </c>
      <c r="C450" s="118" t="s">
        <v>1632</v>
      </c>
      <c r="D450" s="119">
        <f>50*180</f>
        <v>9000</v>
      </c>
      <c r="E450" s="120" t="s">
        <v>1627</v>
      </c>
      <c r="F450" s="53" t="s">
        <v>59</v>
      </c>
      <c r="G450" s="120" t="s">
        <v>1637</v>
      </c>
      <c r="I450" s="16"/>
    </row>
    <row r="451" spans="1:9" ht="51.75" hidden="1" customHeight="1" x14ac:dyDescent="0.2">
      <c r="A451" s="12">
        <v>25</v>
      </c>
      <c r="B451" s="60" t="s">
        <v>1643</v>
      </c>
      <c r="C451" s="60" t="s">
        <v>1644</v>
      </c>
      <c r="D451" s="73">
        <f>34120</f>
        <v>34120</v>
      </c>
      <c r="E451" s="23" t="s">
        <v>1129</v>
      </c>
      <c r="F451" s="53" t="s">
        <v>15</v>
      </c>
      <c r="G451" s="23" t="s">
        <v>1539</v>
      </c>
      <c r="I451" s="16"/>
    </row>
    <row r="452" spans="1:9" ht="51.75" hidden="1" customHeight="1" x14ac:dyDescent="0.2">
      <c r="A452" s="12">
        <v>26</v>
      </c>
      <c r="B452" s="60" t="s">
        <v>1645</v>
      </c>
      <c r="C452" s="60" t="s">
        <v>1579</v>
      </c>
      <c r="D452" s="73">
        <v>2750</v>
      </c>
      <c r="E452" s="23" t="s">
        <v>1129</v>
      </c>
      <c r="F452" s="53" t="s">
        <v>85</v>
      </c>
      <c r="G452" s="23" t="s">
        <v>1539</v>
      </c>
      <c r="I452" s="16"/>
    </row>
    <row r="453" spans="1:9" ht="51.75" hidden="1" customHeight="1" x14ac:dyDescent="0.2">
      <c r="A453" s="12">
        <v>27</v>
      </c>
      <c r="B453" s="60" t="s">
        <v>1646</v>
      </c>
      <c r="C453" s="60" t="s">
        <v>1647</v>
      </c>
      <c r="D453" s="73">
        <f>14000</f>
        <v>14000</v>
      </c>
      <c r="E453" s="23" t="s">
        <v>1129</v>
      </c>
      <c r="F453" s="53" t="s">
        <v>59</v>
      </c>
      <c r="G453" s="23" t="s">
        <v>1539</v>
      </c>
      <c r="I453" s="16"/>
    </row>
    <row r="454" spans="1:9" ht="51.75" hidden="1" customHeight="1" x14ac:dyDescent="0.2">
      <c r="A454" s="12">
        <v>1</v>
      </c>
      <c r="B454" s="4" t="s">
        <v>1656</v>
      </c>
      <c r="C454" s="7" t="s">
        <v>1664</v>
      </c>
      <c r="D454" s="5">
        <v>10179</v>
      </c>
      <c r="E454" s="10" t="s">
        <v>320</v>
      </c>
      <c r="F454" s="57" t="s">
        <v>83</v>
      </c>
      <c r="G454" s="10"/>
      <c r="I454" s="58" t="s">
        <v>1682</v>
      </c>
    </row>
    <row r="455" spans="1:9" ht="51.75" hidden="1" customHeight="1" x14ac:dyDescent="0.2">
      <c r="A455" s="12">
        <v>2</v>
      </c>
      <c r="B455" s="4" t="s">
        <v>1657</v>
      </c>
      <c r="C455" s="7" t="s">
        <v>1665</v>
      </c>
      <c r="D455" s="5">
        <v>3196</v>
      </c>
      <c r="E455" s="10" t="s">
        <v>320</v>
      </c>
      <c r="F455" s="57" t="s">
        <v>47</v>
      </c>
      <c r="G455" s="10"/>
      <c r="I455" s="58" t="s">
        <v>1683</v>
      </c>
    </row>
    <row r="456" spans="1:9" ht="51.75" hidden="1" customHeight="1" x14ac:dyDescent="0.2">
      <c r="A456" s="12">
        <v>3</v>
      </c>
      <c r="B456" s="4" t="s">
        <v>1658</v>
      </c>
      <c r="C456" s="7" t="s">
        <v>1666</v>
      </c>
      <c r="D456" s="5">
        <v>4288</v>
      </c>
      <c r="E456" s="10" t="s">
        <v>320</v>
      </c>
      <c r="F456" s="57" t="s">
        <v>59</v>
      </c>
      <c r="G456" s="10"/>
      <c r="I456" s="58" t="s">
        <v>1684</v>
      </c>
    </row>
    <row r="457" spans="1:9" ht="51.75" hidden="1" customHeight="1" x14ac:dyDescent="0.2">
      <c r="A457" s="12">
        <v>4</v>
      </c>
      <c r="B457" s="4" t="s">
        <v>1659</v>
      </c>
      <c r="C457" s="7" t="s">
        <v>1667</v>
      </c>
      <c r="D457" s="5">
        <v>11914</v>
      </c>
      <c r="E457" s="10" t="s">
        <v>320</v>
      </c>
      <c r="F457" s="57" t="s">
        <v>83</v>
      </c>
      <c r="G457" s="10"/>
      <c r="I457" s="58" t="s">
        <v>1685</v>
      </c>
    </row>
    <row r="458" spans="1:9" ht="51.75" hidden="1" customHeight="1" x14ac:dyDescent="0.2">
      <c r="A458" s="12">
        <v>5</v>
      </c>
      <c r="B458" s="4" t="s">
        <v>1660</v>
      </c>
      <c r="C458" s="7" t="s">
        <v>1668</v>
      </c>
      <c r="D458" s="5">
        <v>3081</v>
      </c>
      <c r="E458" s="10" t="s">
        <v>320</v>
      </c>
      <c r="F458" s="57" t="s">
        <v>21</v>
      </c>
      <c r="G458" s="10"/>
      <c r="I458" s="58" t="s">
        <v>1686</v>
      </c>
    </row>
    <row r="459" spans="1:9" ht="51.75" hidden="1" customHeight="1" x14ac:dyDescent="0.2">
      <c r="A459" s="12">
        <v>6</v>
      </c>
      <c r="B459" s="4" t="s">
        <v>1660</v>
      </c>
      <c r="C459" s="7" t="s">
        <v>1669</v>
      </c>
      <c r="D459" s="5">
        <v>1668</v>
      </c>
      <c r="E459" s="10" t="s">
        <v>320</v>
      </c>
      <c r="F459" s="57" t="s">
        <v>10</v>
      </c>
      <c r="G459" s="10"/>
      <c r="I459" s="58" t="s">
        <v>1687</v>
      </c>
    </row>
    <row r="460" spans="1:9" ht="51.75" hidden="1" customHeight="1" x14ac:dyDescent="0.2">
      <c r="A460" s="12">
        <v>7</v>
      </c>
      <c r="B460" s="4" t="s">
        <v>1661</v>
      </c>
      <c r="C460" s="7" t="s">
        <v>1670</v>
      </c>
      <c r="D460" s="5">
        <v>5733</v>
      </c>
      <c r="E460" s="10" t="s">
        <v>320</v>
      </c>
      <c r="F460" s="57" t="s">
        <v>59</v>
      </c>
      <c r="G460" s="10"/>
      <c r="I460" s="58" t="s">
        <v>1688</v>
      </c>
    </row>
    <row r="461" spans="1:9" ht="51.75" hidden="1" customHeight="1" x14ac:dyDescent="0.2">
      <c r="A461" s="12">
        <v>8</v>
      </c>
      <c r="B461" s="4" t="s">
        <v>1661</v>
      </c>
      <c r="C461" s="7" t="s">
        <v>1671</v>
      </c>
      <c r="D461" s="5">
        <v>5408</v>
      </c>
      <c r="E461" s="10" t="s">
        <v>320</v>
      </c>
      <c r="F461" s="57" t="s">
        <v>56</v>
      </c>
      <c r="G461" s="10"/>
      <c r="I461" s="58" t="s">
        <v>1689</v>
      </c>
    </row>
    <row r="462" spans="1:9" ht="51.75" hidden="1" customHeight="1" x14ac:dyDescent="0.2">
      <c r="A462" s="12">
        <v>9</v>
      </c>
      <c r="B462" s="4" t="s">
        <v>1662</v>
      </c>
      <c r="C462" s="7" t="s">
        <v>1672</v>
      </c>
      <c r="D462" s="5">
        <v>11493</v>
      </c>
      <c r="E462" s="10" t="s">
        <v>320</v>
      </c>
      <c r="F462" s="57" t="s">
        <v>17</v>
      </c>
      <c r="G462" s="10"/>
      <c r="I462" s="58" t="s">
        <v>1690</v>
      </c>
    </row>
    <row r="463" spans="1:9" ht="51.75" hidden="1" customHeight="1" x14ac:dyDescent="0.2">
      <c r="A463" s="12">
        <v>10</v>
      </c>
      <c r="B463" s="4" t="s">
        <v>1663</v>
      </c>
      <c r="C463" s="7" t="s">
        <v>1673</v>
      </c>
      <c r="D463" s="5">
        <v>2610</v>
      </c>
      <c r="E463" s="10" t="s">
        <v>320</v>
      </c>
      <c r="F463" s="57" t="s">
        <v>35</v>
      </c>
      <c r="G463" s="10"/>
      <c r="I463" s="58" t="s">
        <v>1691</v>
      </c>
    </row>
    <row r="464" spans="1:9" ht="51.75" hidden="1" customHeight="1" x14ac:dyDescent="0.2">
      <c r="A464" s="12">
        <v>1</v>
      </c>
      <c r="B464" s="60" t="s">
        <v>1675</v>
      </c>
      <c r="C464" s="60" t="s">
        <v>1625</v>
      </c>
      <c r="D464" s="91">
        <v>90169.5</v>
      </c>
      <c r="E464" s="23" t="s">
        <v>1128</v>
      </c>
      <c r="F464" s="53" t="s">
        <v>47</v>
      </c>
      <c r="G464" s="23" t="s">
        <v>1624</v>
      </c>
      <c r="I464" s="16"/>
    </row>
    <row r="465" spans="1:9" ht="59.25" customHeight="1" x14ac:dyDescent="0.2">
      <c r="A465" s="12">
        <v>2</v>
      </c>
      <c r="B465" s="23" t="s">
        <v>1674</v>
      </c>
      <c r="C465" s="72" t="s">
        <v>1676</v>
      </c>
      <c r="D465" s="73">
        <v>29678</v>
      </c>
      <c r="E465" s="61" t="s">
        <v>318</v>
      </c>
      <c r="F465" s="53" t="s">
        <v>284</v>
      </c>
      <c r="G465" s="23" t="s">
        <v>1648</v>
      </c>
      <c r="I465" s="16"/>
    </row>
    <row r="466" spans="1:9" ht="59.25" hidden="1" customHeight="1" x14ac:dyDescent="0.2">
      <c r="A466" s="12"/>
      <c r="B466" s="23" t="s">
        <v>1677</v>
      </c>
      <c r="C466" s="60" t="s">
        <v>1680</v>
      </c>
      <c r="D466" s="23">
        <v>6840</v>
      </c>
      <c r="E466" s="23" t="s">
        <v>2</v>
      </c>
      <c r="F466" s="53" t="s">
        <v>32</v>
      </c>
      <c r="G466" s="23" t="s">
        <v>1678</v>
      </c>
      <c r="I466" s="16"/>
    </row>
    <row r="467" spans="1:9" ht="59.25" hidden="1" customHeight="1" x14ac:dyDescent="0.2">
      <c r="A467" s="12"/>
      <c r="B467" s="23" t="s">
        <v>1677</v>
      </c>
      <c r="C467" s="60" t="s">
        <v>1681</v>
      </c>
      <c r="D467" s="23">
        <v>3466</v>
      </c>
      <c r="E467" s="23" t="s">
        <v>2</v>
      </c>
      <c r="F467" s="53" t="s">
        <v>33</v>
      </c>
      <c r="G467" s="23" t="s">
        <v>1679</v>
      </c>
      <c r="I467" s="16"/>
    </row>
    <row r="468" spans="1:9" ht="59.25" hidden="1" customHeight="1" x14ac:dyDescent="0.2">
      <c r="A468" s="12">
        <v>1</v>
      </c>
      <c r="B468" s="4" t="s">
        <v>1692</v>
      </c>
      <c r="C468" s="57" t="s">
        <v>1699</v>
      </c>
      <c r="D468" s="5">
        <v>1055</v>
      </c>
      <c r="E468" s="10" t="s">
        <v>320</v>
      </c>
      <c r="F468" s="57" t="s">
        <v>32</v>
      </c>
      <c r="G468" s="10"/>
      <c r="I468" s="58" t="s">
        <v>1729</v>
      </c>
    </row>
    <row r="469" spans="1:9" ht="59.25" hidden="1" customHeight="1" x14ac:dyDescent="0.2">
      <c r="A469" s="12">
        <v>2</v>
      </c>
      <c r="B469" s="4" t="s">
        <v>1692</v>
      </c>
      <c r="C469" s="57" t="s">
        <v>1700</v>
      </c>
      <c r="D469" s="5">
        <v>1683</v>
      </c>
      <c r="E469" s="10" t="s">
        <v>320</v>
      </c>
      <c r="F469" s="57" t="s">
        <v>32</v>
      </c>
      <c r="G469" s="10"/>
      <c r="I469" s="58" t="s">
        <v>1730</v>
      </c>
    </row>
    <row r="470" spans="1:9" ht="59.25" hidden="1" customHeight="1" x14ac:dyDescent="0.2">
      <c r="A470" s="12">
        <v>3</v>
      </c>
      <c r="B470" s="4" t="s">
        <v>1692</v>
      </c>
      <c r="C470" s="7" t="s">
        <v>1701</v>
      </c>
      <c r="D470" s="5">
        <v>1437</v>
      </c>
      <c r="E470" s="10" t="s">
        <v>320</v>
      </c>
      <c r="F470" s="57" t="s">
        <v>47</v>
      </c>
      <c r="G470" s="10"/>
      <c r="I470" s="58" t="s">
        <v>1731</v>
      </c>
    </row>
    <row r="471" spans="1:9" ht="59.25" hidden="1" customHeight="1" x14ac:dyDescent="0.2">
      <c r="A471" s="12">
        <v>4</v>
      </c>
      <c r="B471" s="4" t="s">
        <v>1693</v>
      </c>
      <c r="C471" s="7" t="s">
        <v>1702</v>
      </c>
      <c r="D471" s="5">
        <v>1870</v>
      </c>
      <c r="E471" s="10" t="s">
        <v>320</v>
      </c>
      <c r="F471" s="57" t="s">
        <v>46</v>
      </c>
      <c r="G471" s="10"/>
      <c r="I471" s="58" t="s">
        <v>1732</v>
      </c>
    </row>
    <row r="472" spans="1:9" ht="59.25" hidden="1" customHeight="1" x14ac:dyDescent="0.2">
      <c r="A472" s="12">
        <v>5</v>
      </c>
      <c r="B472" s="4" t="s">
        <v>1693</v>
      </c>
      <c r="C472" s="6" t="s">
        <v>2709</v>
      </c>
      <c r="D472" s="5">
        <f>6676-2766</f>
        <v>3910</v>
      </c>
      <c r="E472" s="10" t="s">
        <v>320</v>
      </c>
      <c r="F472" s="57" t="s">
        <v>310</v>
      </c>
      <c r="G472" s="10"/>
      <c r="I472" s="58" t="s">
        <v>1733</v>
      </c>
    </row>
    <row r="473" spans="1:9" ht="59.25" hidden="1" customHeight="1" x14ac:dyDescent="0.2">
      <c r="A473" s="12">
        <v>6</v>
      </c>
      <c r="B473" s="4" t="s">
        <v>1693</v>
      </c>
      <c r="C473" s="7" t="s">
        <v>1703</v>
      </c>
      <c r="D473" s="5">
        <v>1900</v>
      </c>
      <c r="E473" s="10" t="s">
        <v>320</v>
      </c>
      <c r="F473" s="57" t="s">
        <v>29</v>
      </c>
      <c r="G473" s="10"/>
      <c r="I473" s="58" t="s">
        <v>1734</v>
      </c>
    </row>
    <row r="474" spans="1:9" ht="59.25" hidden="1" customHeight="1" x14ac:dyDescent="0.2">
      <c r="A474" s="12">
        <v>7</v>
      </c>
      <c r="B474" s="4" t="s">
        <v>1693</v>
      </c>
      <c r="C474" s="6" t="s">
        <v>1079</v>
      </c>
      <c r="D474" s="5">
        <v>3180</v>
      </c>
      <c r="E474" s="10" t="s">
        <v>320</v>
      </c>
      <c r="F474" s="57" t="s">
        <v>18</v>
      </c>
      <c r="G474" s="10"/>
      <c r="I474" s="58" t="s">
        <v>1093</v>
      </c>
    </row>
    <row r="475" spans="1:9" ht="59.25" hidden="1" customHeight="1" x14ac:dyDescent="0.2">
      <c r="A475" s="12">
        <v>8</v>
      </c>
      <c r="B475" s="4" t="s">
        <v>1693</v>
      </c>
      <c r="C475" s="7" t="s">
        <v>1704</v>
      </c>
      <c r="D475" s="5">
        <v>18777</v>
      </c>
      <c r="E475" s="10" t="s">
        <v>320</v>
      </c>
      <c r="F475" s="57" t="s">
        <v>28</v>
      </c>
      <c r="G475" s="10"/>
      <c r="I475" s="58" t="s">
        <v>1735</v>
      </c>
    </row>
    <row r="476" spans="1:9" ht="59.25" hidden="1" customHeight="1" x14ac:dyDescent="0.2">
      <c r="A476" s="12">
        <v>9</v>
      </c>
      <c r="B476" s="4" t="s">
        <v>1695</v>
      </c>
      <c r="C476" s="7" t="s">
        <v>1705</v>
      </c>
      <c r="D476" s="5">
        <v>2200</v>
      </c>
      <c r="E476" s="10" t="s">
        <v>320</v>
      </c>
      <c r="F476" s="57" t="s">
        <v>15</v>
      </c>
      <c r="G476" s="10"/>
      <c r="I476" s="58" t="s">
        <v>1736</v>
      </c>
    </row>
    <row r="477" spans="1:9" ht="59.25" hidden="1" customHeight="1" x14ac:dyDescent="0.2">
      <c r="A477" s="12">
        <v>10</v>
      </c>
      <c r="B477" s="4" t="s">
        <v>1694</v>
      </c>
      <c r="C477" s="6" t="s">
        <v>1706</v>
      </c>
      <c r="D477" s="5">
        <v>15978</v>
      </c>
      <c r="E477" s="10" t="s">
        <v>320</v>
      </c>
      <c r="F477" s="57" t="s">
        <v>28</v>
      </c>
      <c r="G477" s="10"/>
      <c r="I477" s="58" t="s">
        <v>1737</v>
      </c>
    </row>
    <row r="478" spans="1:9" ht="59.25" hidden="1" customHeight="1" x14ac:dyDescent="0.2">
      <c r="A478" s="12">
        <v>11</v>
      </c>
      <c r="B478" s="4" t="s">
        <v>1694</v>
      </c>
      <c r="C478" s="6" t="s">
        <v>1707</v>
      </c>
      <c r="D478" s="5">
        <v>1637</v>
      </c>
      <c r="E478" s="10" t="s">
        <v>320</v>
      </c>
      <c r="F478" s="57" t="s">
        <v>20</v>
      </c>
      <c r="G478" s="10"/>
      <c r="I478" s="58" t="s">
        <v>1738</v>
      </c>
    </row>
    <row r="479" spans="1:9" ht="59.25" hidden="1" customHeight="1" x14ac:dyDescent="0.2">
      <c r="A479" s="12">
        <v>12</v>
      </c>
      <c r="B479" s="4" t="s">
        <v>1694</v>
      </c>
      <c r="C479" s="7" t="s">
        <v>1708</v>
      </c>
      <c r="D479" s="5">
        <v>1883</v>
      </c>
      <c r="E479" s="10" t="s">
        <v>320</v>
      </c>
      <c r="F479" s="57" t="s">
        <v>18</v>
      </c>
      <c r="G479" s="10"/>
      <c r="I479" s="58" t="s">
        <v>1739</v>
      </c>
    </row>
    <row r="480" spans="1:9" ht="59.25" hidden="1" customHeight="1" x14ac:dyDescent="0.2">
      <c r="A480" s="12">
        <v>13</v>
      </c>
      <c r="B480" s="4" t="s">
        <v>1696</v>
      </c>
      <c r="C480" s="6" t="s">
        <v>1709</v>
      </c>
      <c r="D480" s="5">
        <v>5310</v>
      </c>
      <c r="E480" s="10" t="s">
        <v>320</v>
      </c>
      <c r="F480" s="57" t="s">
        <v>7</v>
      </c>
      <c r="G480" s="10"/>
      <c r="I480" s="58" t="s">
        <v>1740</v>
      </c>
    </row>
    <row r="481" spans="1:9" ht="59.25" hidden="1" customHeight="1" x14ac:dyDescent="0.2">
      <c r="A481" s="12">
        <v>14</v>
      </c>
      <c r="B481" s="4" t="s">
        <v>1696</v>
      </c>
      <c r="C481" s="6" t="s">
        <v>1710</v>
      </c>
      <c r="D481" s="5">
        <v>1999</v>
      </c>
      <c r="E481" s="10" t="s">
        <v>320</v>
      </c>
      <c r="F481" s="57" t="s">
        <v>85</v>
      </c>
      <c r="G481" s="10"/>
      <c r="I481" s="58" t="s">
        <v>1741</v>
      </c>
    </row>
    <row r="482" spans="1:9" ht="59.25" hidden="1" customHeight="1" x14ac:dyDescent="0.2">
      <c r="A482" s="12">
        <v>15</v>
      </c>
      <c r="B482" s="4" t="s">
        <v>1697</v>
      </c>
      <c r="C482" s="6" t="s">
        <v>1711</v>
      </c>
      <c r="D482" s="5">
        <v>4844</v>
      </c>
      <c r="E482" s="10" t="s">
        <v>320</v>
      </c>
      <c r="F482" s="57" t="s">
        <v>8</v>
      </c>
      <c r="G482" s="10"/>
      <c r="I482" s="58" t="s">
        <v>1742</v>
      </c>
    </row>
    <row r="483" spans="1:9" ht="59.25" hidden="1" customHeight="1" x14ac:dyDescent="0.2">
      <c r="A483" s="12">
        <v>16</v>
      </c>
      <c r="B483" s="4" t="s">
        <v>1697</v>
      </c>
      <c r="C483" s="6" t="s">
        <v>1713</v>
      </c>
      <c r="D483" s="5">
        <v>14957</v>
      </c>
      <c r="E483" s="10" t="s">
        <v>320</v>
      </c>
      <c r="F483" s="57" t="s">
        <v>29</v>
      </c>
      <c r="G483" s="10"/>
      <c r="I483" s="58" t="s">
        <v>1743</v>
      </c>
    </row>
    <row r="484" spans="1:9" ht="59.25" hidden="1" customHeight="1" x14ac:dyDescent="0.2">
      <c r="A484" s="12">
        <v>17</v>
      </c>
      <c r="B484" s="4" t="s">
        <v>1697</v>
      </c>
      <c r="C484" s="6" t="s">
        <v>1712</v>
      </c>
      <c r="D484" s="5">
        <v>4854</v>
      </c>
      <c r="E484" s="10" t="s">
        <v>320</v>
      </c>
      <c r="F484" s="57" t="s">
        <v>284</v>
      </c>
      <c r="G484" s="10"/>
      <c r="I484" s="58" t="s">
        <v>1744</v>
      </c>
    </row>
    <row r="485" spans="1:9" ht="59.25" hidden="1" customHeight="1" x14ac:dyDescent="0.2">
      <c r="A485" s="12">
        <v>18</v>
      </c>
      <c r="B485" s="4" t="s">
        <v>1698</v>
      </c>
      <c r="C485" s="6" t="s">
        <v>1714</v>
      </c>
      <c r="D485" s="5">
        <v>5940</v>
      </c>
      <c r="E485" s="10" t="s">
        <v>320</v>
      </c>
      <c r="F485" s="57" t="s">
        <v>273</v>
      </c>
      <c r="G485" s="10"/>
      <c r="I485" s="58" t="s">
        <v>1745</v>
      </c>
    </row>
    <row r="486" spans="1:9" ht="59.25" hidden="1" customHeight="1" x14ac:dyDescent="0.2">
      <c r="A486" s="63">
        <v>1</v>
      </c>
      <c r="B486" s="23" t="s">
        <v>1716</v>
      </c>
      <c r="C486" s="60" t="s">
        <v>1717</v>
      </c>
      <c r="D486" s="23">
        <v>1289</v>
      </c>
      <c r="E486" s="23" t="s">
        <v>2</v>
      </c>
      <c r="F486" s="53" t="s">
        <v>11</v>
      </c>
      <c r="G486" s="23" t="s">
        <v>1719</v>
      </c>
      <c r="I486" s="16"/>
    </row>
    <row r="487" spans="1:9" ht="59.25" hidden="1" customHeight="1" x14ac:dyDescent="0.2">
      <c r="A487" s="63">
        <v>2</v>
      </c>
      <c r="B487" s="23" t="s">
        <v>1715</v>
      </c>
      <c r="C487" s="60" t="s">
        <v>1718</v>
      </c>
      <c r="D487" s="23">
        <v>2736</v>
      </c>
      <c r="E487" s="23" t="s">
        <v>2</v>
      </c>
      <c r="F487" s="53" t="s">
        <v>33</v>
      </c>
      <c r="G487" s="23" t="s">
        <v>1720</v>
      </c>
      <c r="I487" s="16"/>
    </row>
    <row r="488" spans="1:9" ht="59.25" hidden="1" customHeight="1" x14ac:dyDescent="0.2">
      <c r="A488" s="63">
        <v>3</v>
      </c>
      <c r="B488" s="23" t="s">
        <v>1715</v>
      </c>
      <c r="C488" s="60" t="s">
        <v>1723</v>
      </c>
      <c r="D488" s="23">
        <v>2736</v>
      </c>
      <c r="E488" s="23" t="s">
        <v>2</v>
      </c>
      <c r="F488" s="53" t="s">
        <v>32</v>
      </c>
      <c r="G488" s="23" t="s">
        <v>1721</v>
      </c>
      <c r="I488" s="16"/>
    </row>
    <row r="489" spans="1:9" ht="59.25" hidden="1" customHeight="1" x14ac:dyDescent="0.2">
      <c r="A489" s="63">
        <v>4</v>
      </c>
      <c r="B489" s="23" t="s">
        <v>1722</v>
      </c>
      <c r="C489" s="60" t="s">
        <v>1725</v>
      </c>
      <c r="D489" s="23">
        <v>1620</v>
      </c>
      <c r="E489" s="23" t="s">
        <v>2</v>
      </c>
      <c r="F489" s="53" t="s">
        <v>292</v>
      </c>
      <c r="G489" s="23" t="s">
        <v>1724</v>
      </c>
      <c r="I489" s="16"/>
    </row>
    <row r="490" spans="1:9" ht="59.25" hidden="1" customHeight="1" x14ac:dyDescent="0.2">
      <c r="A490" s="63">
        <v>5</v>
      </c>
      <c r="B490" s="23" t="s">
        <v>1727</v>
      </c>
      <c r="C490" s="60" t="s">
        <v>1728</v>
      </c>
      <c r="D490" s="23">
        <v>1612</v>
      </c>
      <c r="E490" s="23" t="s">
        <v>2</v>
      </c>
      <c r="F490" s="53" t="s">
        <v>270</v>
      </c>
      <c r="G490" s="23" t="s">
        <v>1726</v>
      </c>
      <c r="I490" s="16"/>
    </row>
    <row r="491" spans="1:9" ht="59.25" hidden="1" customHeight="1" x14ac:dyDescent="0.2">
      <c r="A491" s="12">
        <v>1</v>
      </c>
      <c r="B491" s="4" t="s">
        <v>1785</v>
      </c>
      <c r="C491" s="7" t="s">
        <v>1751</v>
      </c>
      <c r="D491" s="5">
        <v>11169</v>
      </c>
      <c r="E491" s="10" t="s">
        <v>320</v>
      </c>
      <c r="F491" s="57" t="s">
        <v>27</v>
      </c>
      <c r="G491" s="10"/>
      <c r="I491" s="58" t="s">
        <v>1773</v>
      </c>
    </row>
    <row r="492" spans="1:9" ht="59.25" hidden="1" customHeight="1" x14ac:dyDescent="0.2">
      <c r="A492" s="12">
        <v>2</v>
      </c>
      <c r="B492" s="4" t="s">
        <v>1746</v>
      </c>
      <c r="C492" s="7" t="s">
        <v>1752</v>
      </c>
      <c r="D492" s="5">
        <v>71318</v>
      </c>
      <c r="E492" s="10" t="s">
        <v>320</v>
      </c>
      <c r="F492" s="57" t="s">
        <v>9</v>
      </c>
      <c r="G492" s="10"/>
      <c r="I492" s="58" t="s">
        <v>1774</v>
      </c>
    </row>
    <row r="493" spans="1:9" ht="59.25" hidden="1" customHeight="1" x14ac:dyDescent="0.2">
      <c r="A493" s="12">
        <v>3</v>
      </c>
      <c r="B493" s="4" t="s">
        <v>1747</v>
      </c>
      <c r="C493" s="7" t="s">
        <v>1753</v>
      </c>
      <c r="D493" s="5">
        <v>4968</v>
      </c>
      <c r="E493" s="10" t="s">
        <v>320</v>
      </c>
      <c r="F493" s="57" t="s">
        <v>8</v>
      </c>
      <c r="G493" s="10"/>
      <c r="I493" s="58" t="s">
        <v>1775</v>
      </c>
    </row>
    <row r="494" spans="1:9" ht="59.25" hidden="1" customHeight="1" x14ac:dyDescent="0.2">
      <c r="A494" s="12">
        <v>4</v>
      </c>
      <c r="B494" s="4" t="s">
        <v>1747</v>
      </c>
      <c r="C494" s="7" t="s">
        <v>1754</v>
      </c>
      <c r="D494" s="5">
        <v>1204</v>
      </c>
      <c r="E494" s="10" t="s">
        <v>320</v>
      </c>
      <c r="F494" s="57" t="s">
        <v>42</v>
      </c>
      <c r="G494" s="10"/>
      <c r="I494" s="58" t="s">
        <v>1776</v>
      </c>
    </row>
    <row r="495" spans="1:9" ht="59.25" hidden="1" customHeight="1" x14ac:dyDescent="0.2">
      <c r="A495" s="12">
        <v>5</v>
      </c>
      <c r="B495" s="4" t="s">
        <v>1748</v>
      </c>
      <c r="C495" s="7" t="s">
        <v>1755</v>
      </c>
      <c r="D495" s="5">
        <v>5374</v>
      </c>
      <c r="E495" s="10" t="s">
        <v>320</v>
      </c>
      <c r="F495" s="57" t="s">
        <v>10</v>
      </c>
      <c r="G495" s="10"/>
      <c r="I495" s="58" t="s">
        <v>1777</v>
      </c>
    </row>
    <row r="496" spans="1:9" ht="59.25" hidden="1" customHeight="1" x14ac:dyDescent="0.2">
      <c r="A496" s="12">
        <v>6</v>
      </c>
      <c r="B496" s="4" t="s">
        <v>1749</v>
      </c>
      <c r="C496" s="7" t="s">
        <v>1786</v>
      </c>
      <c r="D496" s="5">
        <v>26898</v>
      </c>
      <c r="E496" s="10" t="s">
        <v>320</v>
      </c>
      <c r="F496" s="57" t="s">
        <v>8</v>
      </c>
      <c r="G496" s="10"/>
      <c r="I496" s="58" t="s">
        <v>1787</v>
      </c>
    </row>
    <row r="497" spans="1:9" ht="59.25" hidden="1" customHeight="1" x14ac:dyDescent="0.2">
      <c r="A497" s="12">
        <v>7</v>
      </c>
      <c r="B497" s="4" t="s">
        <v>1750</v>
      </c>
      <c r="C497" s="7" t="s">
        <v>831</v>
      </c>
      <c r="D497" s="5">
        <v>5167</v>
      </c>
      <c r="E497" s="10" t="s">
        <v>320</v>
      </c>
      <c r="F497" s="57" t="s">
        <v>59</v>
      </c>
      <c r="G497" s="10"/>
      <c r="I497" s="58" t="s">
        <v>1778</v>
      </c>
    </row>
    <row r="498" spans="1:9" ht="59.25" hidden="1" customHeight="1" x14ac:dyDescent="0.2">
      <c r="A498" s="12">
        <v>8</v>
      </c>
      <c r="B498" s="4" t="s">
        <v>1750</v>
      </c>
      <c r="C498" s="7" t="s">
        <v>1756</v>
      </c>
      <c r="D498" s="5">
        <v>4109</v>
      </c>
      <c r="E498" s="10" t="s">
        <v>320</v>
      </c>
      <c r="F498" s="57" t="s">
        <v>25</v>
      </c>
      <c r="G498" s="10"/>
      <c r="I498" s="58" t="s">
        <v>1779</v>
      </c>
    </row>
    <row r="499" spans="1:9" ht="59.25" hidden="1" customHeight="1" x14ac:dyDescent="0.2">
      <c r="A499" s="12">
        <v>9</v>
      </c>
      <c r="B499" s="4" t="s">
        <v>1770</v>
      </c>
      <c r="C499" s="6" t="s">
        <v>1784</v>
      </c>
      <c r="D499" s="5">
        <v>6205</v>
      </c>
      <c r="E499" s="10" t="s">
        <v>320</v>
      </c>
      <c r="F499" s="57" t="s">
        <v>36</v>
      </c>
      <c r="G499" s="10"/>
      <c r="I499" s="58" t="s">
        <v>1780</v>
      </c>
    </row>
    <row r="500" spans="1:9" ht="59.25" hidden="1" customHeight="1" x14ac:dyDescent="0.2">
      <c r="A500" s="12">
        <v>10</v>
      </c>
      <c r="B500" s="4" t="s">
        <v>1771</v>
      </c>
      <c r="C500" s="7" t="s">
        <v>1788</v>
      </c>
      <c r="D500" s="5">
        <v>4882</v>
      </c>
      <c r="E500" s="10" t="s">
        <v>320</v>
      </c>
      <c r="F500" s="57" t="s">
        <v>46</v>
      </c>
      <c r="G500" s="10"/>
      <c r="I500" s="58" t="s">
        <v>1789</v>
      </c>
    </row>
    <row r="501" spans="1:9" ht="59.25" hidden="1" customHeight="1" x14ac:dyDescent="0.2">
      <c r="A501" s="12">
        <v>11</v>
      </c>
      <c r="B501" s="4" t="s">
        <v>1771</v>
      </c>
      <c r="C501" s="7" t="s">
        <v>1772</v>
      </c>
      <c r="D501" s="5">
        <v>7792</v>
      </c>
      <c r="E501" s="10" t="s">
        <v>320</v>
      </c>
      <c r="F501" s="57" t="s">
        <v>25</v>
      </c>
      <c r="G501" s="10"/>
      <c r="I501" s="58" t="s">
        <v>1781</v>
      </c>
    </row>
    <row r="502" spans="1:9" ht="69.75" hidden="1" customHeight="1" x14ac:dyDescent="0.2">
      <c r="A502" s="12">
        <v>12</v>
      </c>
      <c r="B502" s="4" t="s">
        <v>1757</v>
      </c>
      <c r="C502" s="7" t="s">
        <v>1758</v>
      </c>
      <c r="D502" s="5">
        <v>2083</v>
      </c>
      <c r="E502" s="10" t="s">
        <v>320</v>
      </c>
      <c r="F502" s="57" t="s">
        <v>83</v>
      </c>
      <c r="G502" s="10"/>
      <c r="I502" s="58" t="s">
        <v>1782</v>
      </c>
    </row>
    <row r="503" spans="1:9" ht="59.25" hidden="1" customHeight="1" x14ac:dyDescent="0.2">
      <c r="A503" s="12">
        <v>13</v>
      </c>
      <c r="B503" s="4" t="s">
        <v>1759</v>
      </c>
      <c r="C503" s="7" t="s">
        <v>1760</v>
      </c>
      <c r="D503" s="5">
        <v>31627</v>
      </c>
      <c r="E503" s="10" t="s">
        <v>320</v>
      </c>
      <c r="F503" s="57" t="s">
        <v>14</v>
      </c>
      <c r="G503" s="10"/>
      <c r="I503" s="58" t="s">
        <v>1783</v>
      </c>
    </row>
    <row r="504" spans="1:9" ht="59.25" customHeight="1" x14ac:dyDescent="0.2">
      <c r="A504" s="63">
        <v>1</v>
      </c>
      <c r="B504" s="23" t="s">
        <v>1763</v>
      </c>
      <c r="C504" s="72" t="s">
        <v>1768</v>
      </c>
      <c r="D504" s="73">
        <v>4838</v>
      </c>
      <c r="E504" s="61" t="s">
        <v>318</v>
      </c>
      <c r="F504" s="53" t="s">
        <v>14</v>
      </c>
      <c r="G504" s="23" t="s">
        <v>1761</v>
      </c>
      <c r="I504" s="16"/>
    </row>
    <row r="505" spans="1:9" ht="59.25" customHeight="1" x14ac:dyDescent="0.2">
      <c r="A505" s="63">
        <v>2</v>
      </c>
      <c r="B505" s="23" t="s">
        <v>1764</v>
      </c>
      <c r="C505" s="72" t="s">
        <v>1765</v>
      </c>
      <c r="D505" s="87">
        <v>11376</v>
      </c>
      <c r="E505" s="61" t="s">
        <v>318</v>
      </c>
      <c r="F505" s="53" t="s">
        <v>83</v>
      </c>
      <c r="G505" s="23" t="s">
        <v>1762</v>
      </c>
      <c r="I505" s="16"/>
    </row>
    <row r="506" spans="1:9" ht="59.25" hidden="1" customHeight="1" x14ac:dyDescent="0.2">
      <c r="A506" s="63">
        <v>3</v>
      </c>
      <c r="B506" s="23" t="s">
        <v>1769</v>
      </c>
      <c r="C506" s="72" t="s">
        <v>1767</v>
      </c>
      <c r="D506" s="73">
        <v>8500</v>
      </c>
      <c r="E506" s="23" t="s">
        <v>1129</v>
      </c>
      <c r="F506" s="53" t="s">
        <v>14</v>
      </c>
      <c r="G506" s="23" t="s">
        <v>1766</v>
      </c>
      <c r="I506" s="16"/>
    </row>
    <row r="507" spans="1:9" ht="59.25" hidden="1" customHeight="1" x14ac:dyDescent="0.2">
      <c r="A507" s="12">
        <v>1</v>
      </c>
      <c r="B507" s="4" t="s">
        <v>1790</v>
      </c>
      <c r="C507" s="7" t="s">
        <v>1799</v>
      </c>
      <c r="D507" s="5">
        <v>4423</v>
      </c>
      <c r="E507" s="10" t="s">
        <v>320</v>
      </c>
      <c r="F507" s="57" t="s">
        <v>17</v>
      </c>
      <c r="G507" s="10"/>
      <c r="I507" s="58" t="s">
        <v>1852</v>
      </c>
    </row>
    <row r="508" spans="1:9" ht="59.25" hidden="1" customHeight="1" x14ac:dyDescent="0.2">
      <c r="A508" s="12">
        <v>2</v>
      </c>
      <c r="B508" s="4" t="s">
        <v>1791</v>
      </c>
      <c r="C508" s="7" t="s">
        <v>1800</v>
      </c>
      <c r="D508" s="5">
        <v>9631</v>
      </c>
      <c r="E508" s="10" t="s">
        <v>320</v>
      </c>
      <c r="F508" s="57" t="s">
        <v>70</v>
      </c>
      <c r="G508" s="10"/>
      <c r="I508" s="58" t="s">
        <v>1853</v>
      </c>
    </row>
    <row r="509" spans="1:9" ht="59.25" hidden="1" customHeight="1" x14ac:dyDescent="0.2">
      <c r="A509" s="12">
        <v>3</v>
      </c>
      <c r="B509" s="4" t="s">
        <v>1791</v>
      </c>
      <c r="C509" s="7" t="s">
        <v>1801</v>
      </c>
      <c r="D509" s="5">
        <v>3124</v>
      </c>
      <c r="E509" s="10" t="s">
        <v>320</v>
      </c>
      <c r="F509" s="57" t="s">
        <v>8</v>
      </c>
      <c r="G509" s="10"/>
      <c r="I509" s="58" t="s">
        <v>1854</v>
      </c>
    </row>
    <row r="510" spans="1:9" ht="59.25" hidden="1" customHeight="1" x14ac:dyDescent="0.2">
      <c r="A510" s="12">
        <v>4</v>
      </c>
      <c r="B510" s="4" t="s">
        <v>1792</v>
      </c>
      <c r="C510" s="7" t="s">
        <v>179</v>
      </c>
      <c r="D510" s="5">
        <v>3597</v>
      </c>
      <c r="E510" s="10" t="s">
        <v>320</v>
      </c>
      <c r="F510" s="57" t="s">
        <v>279</v>
      </c>
      <c r="G510" s="10"/>
      <c r="I510" s="58" t="s">
        <v>1855</v>
      </c>
    </row>
    <row r="511" spans="1:9" ht="59.25" hidden="1" customHeight="1" x14ac:dyDescent="0.2">
      <c r="A511" s="12">
        <v>5</v>
      </c>
      <c r="B511" s="4" t="s">
        <v>1792</v>
      </c>
      <c r="C511" s="7" t="s">
        <v>1802</v>
      </c>
      <c r="D511" s="5">
        <v>4870</v>
      </c>
      <c r="E511" s="10" t="s">
        <v>320</v>
      </c>
      <c r="F511" s="57" t="s">
        <v>17</v>
      </c>
      <c r="G511" s="10"/>
      <c r="I511" s="58" t="s">
        <v>1856</v>
      </c>
    </row>
    <row r="512" spans="1:9" ht="59.25" hidden="1" customHeight="1" x14ac:dyDescent="0.2">
      <c r="A512" s="12">
        <v>6</v>
      </c>
      <c r="B512" s="4" t="s">
        <v>1793</v>
      </c>
      <c r="C512" s="7" t="s">
        <v>1803</v>
      </c>
      <c r="D512" s="5">
        <v>7589</v>
      </c>
      <c r="E512" s="10" t="s">
        <v>320</v>
      </c>
      <c r="F512" s="57" t="s">
        <v>25</v>
      </c>
      <c r="G512" s="10"/>
      <c r="I512" s="58" t="s">
        <v>1857</v>
      </c>
    </row>
    <row r="513" spans="1:9" ht="59.25" hidden="1" customHeight="1" x14ac:dyDescent="0.2">
      <c r="A513" s="12">
        <v>7</v>
      </c>
      <c r="B513" s="4" t="s">
        <v>1793</v>
      </c>
      <c r="C513" s="7" t="s">
        <v>1804</v>
      </c>
      <c r="D513" s="5">
        <v>8072</v>
      </c>
      <c r="E513" s="10" t="s">
        <v>320</v>
      </c>
      <c r="F513" s="57" t="s">
        <v>279</v>
      </c>
      <c r="G513" s="10"/>
      <c r="I513" s="58" t="s">
        <v>1858</v>
      </c>
    </row>
    <row r="514" spans="1:9" ht="59.25" hidden="1" customHeight="1" x14ac:dyDescent="0.2">
      <c r="A514" s="12">
        <v>8</v>
      </c>
      <c r="B514" s="4" t="s">
        <v>1793</v>
      </c>
      <c r="C514" s="7" t="s">
        <v>1805</v>
      </c>
      <c r="D514" s="5">
        <v>5719</v>
      </c>
      <c r="E514" s="10" t="s">
        <v>320</v>
      </c>
      <c r="F514" s="57" t="s">
        <v>21</v>
      </c>
      <c r="G514" s="10"/>
      <c r="I514" s="58" t="s">
        <v>1859</v>
      </c>
    </row>
    <row r="515" spans="1:9" ht="59.25" hidden="1" customHeight="1" x14ac:dyDescent="0.2">
      <c r="A515" s="12">
        <v>9</v>
      </c>
      <c r="B515" s="4" t="s">
        <v>1797</v>
      </c>
      <c r="C515" s="7" t="s">
        <v>1806</v>
      </c>
      <c r="D515" s="5">
        <v>4542</v>
      </c>
      <c r="E515" s="10" t="s">
        <v>320</v>
      </c>
      <c r="F515" s="57" t="s">
        <v>275</v>
      </c>
      <c r="G515" s="10"/>
      <c r="I515" s="58" t="s">
        <v>1860</v>
      </c>
    </row>
    <row r="516" spans="1:9" ht="59.25" hidden="1" customHeight="1" x14ac:dyDescent="0.2">
      <c r="A516" s="12">
        <v>10</v>
      </c>
      <c r="B516" s="4" t="s">
        <v>1794</v>
      </c>
      <c r="C516" s="7" t="s">
        <v>1807</v>
      </c>
      <c r="D516" s="5">
        <v>6645</v>
      </c>
      <c r="E516" s="10" t="s">
        <v>320</v>
      </c>
      <c r="F516" s="57" t="s">
        <v>56</v>
      </c>
      <c r="G516" s="10"/>
      <c r="I516" s="58" t="s">
        <v>1861</v>
      </c>
    </row>
    <row r="517" spans="1:9" ht="59.25" hidden="1" customHeight="1" x14ac:dyDescent="0.2">
      <c r="A517" s="12">
        <v>11</v>
      </c>
      <c r="B517" s="4" t="s">
        <v>1794</v>
      </c>
      <c r="C517" s="7" t="s">
        <v>1808</v>
      </c>
      <c r="D517" s="5">
        <v>2023</v>
      </c>
      <c r="E517" s="10" t="s">
        <v>320</v>
      </c>
      <c r="F517" s="57" t="s">
        <v>25</v>
      </c>
      <c r="G517" s="10"/>
      <c r="I517" s="58" t="s">
        <v>1862</v>
      </c>
    </row>
    <row r="518" spans="1:9" ht="59.25" hidden="1" customHeight="1" x14ac:dyDescent="0.2">
      <c r="A518" s="12">
        <v>12</v>
      </c>
      <c r="B518" s="4" t="s">
        <v>1795</v>
      </c>
      <c r="C518" s="7" t="s">
        <v>1809</v>
      </c>
      <c r="D518" s="5">
        <v>12095</v>
      </c>
      <c r="E518" s="10" t="s">
        <v>320</v>
      </c>
      <c r="F518" s="57" t="s">
        <v>25</v>
      </c>
      <c r="G518" s="10"/>
      <c r="I518" s="58" t="s">
        <v>1863</v>
      </c>
    </row>
    <row r="519" spans="1:9" ht="59.25" hidden="1" customHeight="1" x14ac:dyDescent="0.2">
      <c r="A519" s="12">
        <v>13</v>
      </c>
      <c r="B519" s="4" t="s">
        <v>1796</v>
      </c>
      <c r="C519" s="7" t="s">
        <v>1810</v>
      </c>
      <c r="D519" s="5">
        <v>6827</v>
      </c>
      <c r="E519" s="10" t="s">
        <v>320</v>
      </c>
      <c r="F519" s="57" t="s">
        <v>8</v>
      </c>
      <c r="G519" s="10"/>
      <c r="I519" s="62" t="s">
        <v>1864</v>
      </c>
    </row>
    <row r="520" spans="1:9" ht="59.25" hidden="1" customHeight="1" x14ac:dyDescent="0.2">
      <c r="A520" s="12">
        <v>14</v>
      </c>
      <c r="B520" s="4" t="s">
        <v>1796</v>
      </c>
      <c r="C520" s="7" t="s">
        <v>1811</v>
      </c>
      <c r="D520" s="5">
        <v>20470</v>
      </c>
      <c r="E520" s="10" t="s">
        <v>320</v>
      </c>
      <c r="F520" s="57" t="s">
        <v>45</v>
      </c>
      <c r="G520" s="10"/>
      <c r="I520" s="58" t="s">
        <v>1865</v>
      </c>
    </row>
    <row r="521" spans="1:9" ht="59.25" hidden="1" customHeight="1" x14ac:dyDescent="0.2">
      <c r="A521" s="12">
        <v>15</v>
      </c>
      <c r="B521" s="4" t="s">
        <v>1796</v>
      </c>
      <c r="C521" s="7" t="s">
        <v>1814</v>
      </c>
      <c r="D521" s="5">
        <v>44329</v>
      </c>
      <c r="E521" s="10" t="s">
        <v>320</v>
      </c>
      <c r="F521" s="57" t="s">
        <v>16</v>
      </c>
      <c r="G521" s="10"/>
      <c r="I521" s="58" t="s">
        <v>1866</v>
      </c>
    </row>
    <row r="522" spans="1:9" ht="59.25" hidden="1" customHeight="1" x14ac:dyDescent="0.2">
      <c r="A522" s="12">
        <v>16</v>
      </c>
      <c r="B522" s="4" t="s">
        <v>1798</v>
      </c>
      <c r="C522" s="7" t="s">
        <v>1812</v>
      </c>
      <c r="D522" s="5">
        <v>6013</v>
      </c>
      <c r="E522" s="10" t="s">
        <v>320</v>
      </c>
      <c r="F522" s="57" t="s">
        <v>5</v>
      </c>
      <c r="G522" s="10"/>
      <c r="I522" s="58" t="s">
        <v>1867</v>
      </c>
    </row>
    <row r="523" spans="1:9" ht="59.25" hidden="1" customHeight="1" x14ac:dyDescent="0.2">
      <c r="A523" s="12">
        <v>17</v>
      </c>
      <c r="B523" s="4" t="s">
        <v>1798</v>
      </c>
      <c r="C523" s="7" t="s">
        <v>1813</v>
      </c>
      <c r="D523" s="5">
        <v>5994</v>
      </c>
      <c r="E523" s="10" t="s">
        <v>320</v>
      </c>
      <c r="F523" s="57" t="s">
        <v>46</v>
      </c>
      <c r="G523" s="10"/>
      <c r="I523" s="58" t="s">
        <v>1868</v>
      </c>
    </row>
    <row r="524" spans="1:9" ht="59.25" hidden="1" customHeight="1" x14ac:dyDescent="0.2">
      <c r="A524" s="12">
        <v>18</v>
      </c>
      <c r="B524" s="4" t="s">
        <v>1817</v>
      </c>
      <c r="C524" s="7" t="s">
        <v>1822</v>
      </c>
      <c r="D524" s="5">
        <v>1201</v>
      </c>
      <c r="E524" s="10" t="s">
        <v>320</v>
      </c>
      <c r="F524" s="57" t="s">
        <v>5</v>
      </c>
      <c r="G524" s="10"/>
      <c r="I524" s="58" t="s">
        <v>1869</v>
      </c>
    </row>
    <row r="525" spans="1:9" ht="59.25" hidden="1" customHeight="1" x14ac:dyDescent="0.2">
      <c r="A525" s="12">
        <v>19</v>
      </c>
      <c r="B525" s="4" t="s">
        <v>1815</v>
      </c>
      <c r="C525" s="7" t="s">
        <v>1823</v>
      </c>
      <c r="D525" s="5">
        <v>2634</v>
      </c>
      <c r="E525" s="10" t="s">
        <v>320</v>
      </c>
      <c r="F525" s="57" t="s">
        <v>7</v>
      </c>
      <c r="G525" s="10"/>
      <c r="I525" s="62" t="s">
        <v>1870</v>
      </c>
    </row>
    <row r="526" spans="1:9" ht="59.25" hidden="1" customHeight="1" x14ac:dyDescent="0.2">
      <c r="A526" s="12">
        <v>20</v>
      </c>
      <c r="B526" s="4" t="s">
        <v>1816</v>
      </c>
      <c r="C526" s="7" t="s">
        <v>180</v>
      </c>
      <c r="D526" s="5">
        <v>7059</v>
      </c>
      <c r="E526" s="10" t="s">
        <v>320</v>
      </c>
      <c r="F526" s="57" t="s">
        <v>21</v>
      </c>
      <c r="G526" s="10"/>
      <c r="I526" s="58" t="s">
        <v>1871</v>
      </c>
    </row>
    <row r="527" spans="1:9" ht="59.25" hidden="1" customHeight="1" x14ac:dyDescent="0.2">
      <c r="A527" s="12">
        <v>21</v>
      </c>
      <c r="B527" s="4" t="s">
        <v>1816</v>
      </c>
      <c r="C527" s="7" t="s">
        <v>1824</v>
      </c>
      <c r="D527" s="5">
        <v>1314</v>
      </c>
      <c r="E527" s="10" t="s">
        <v>320</v>
      </c>
      <c r="F527" s="57" t="s">
        <v>5</v>
      </c>
      <c r="G527" s="10"/>
      <c r="I527" s="58" t="s">
        <v>1872</v>
      </c>
    </row>
    <row r="528" spans="1:9" ht="59.25" hidden="1" customHeight="1" x14ac:dyDescent="0.2">
      <c r="A528" s="12">
        <v>22</v>
      </c>
      <c r="B528" s="4" t="s">
        <v>1818</v>
      </c>
      <c r="C528" s="7" t="s">
        <v>1885</v>
      </c>
      <c r="D528" s="5">
        <v>67539</v>
      </c>
      <c r="E528" s="10" t="s">
        <v>320</v>
      </c>
      <c r="F528" s="57" t="s">
        <v>57</v>
      </c>
      <c r="G528" s="10"/>
      <c r="I528" s="58" t="s">
        <v>1886</v>
      </c>
    </row>
    <row r="529" spans="1:9" ht="59.25" hidden="1" customHeight="1" x14ac:dyDescent="0.2">
      <c r="A529" s="12">
        <v>23</v>
      </c>
      <c r="B529" s="4" t="s">
        <v>1819</v>
      </c>
      <c r="C529" s="7" t="s">
        <v>1825</v>
      </c>
      <c r="D529" s="5">
        <v>5332</v>
      </c>
      <c r="E529" s="10" t="s">
        <v>320</v>
      </c>
      <c r="F529" s="57" t="s">
        <v>57</v>
      </c>
      <c r="G529" s="10"/>
      <c r="I529" s="62" t="s">
        <v>1873</v>
      </c>
    </row>
    <row r="530" spans="1:9" ht="59.25" hidden="1" customHeight="1" x14ac:dyDescent="0.2">
      <c r="A530" s="12">
        <v>24</v>
      </c>
      <c r="B530" s="4" t="s">
        <v>1876</v>
      </c>
      <c r="C530" s="7" t="s">
        <v>1881</v>
      </c>
      <c r="D530" s="5">
        <v>11643</v>
      </c>
      <c r="E530" s="10" t="s">
        <v>320</v>
      </c>
      <c r="F530" s="57" t="s">
        <v>29</v>
      </c>
      <c r="G530" s="10"/>
      <c r="I530" s="58" t="s">
        <v>1883</v>
      </c>
    </row>
    <row r="531" spans="1:9" ht="59.25" hidden="1" customHeight="1" x14ac:dyDescent="0.2">
      <c r="A531" s="12">
        <v>25</v>
      </c>
      <c r="B531" s="4" t="s">
        <v>1877</v>
      </c>
      <c r="C531" s="7" t="s">
        <v>1882</v>
      </c>
      <c r="D531" s="5">
        <v>2298</v>
      </c>
      <c r="E531" s="10" t="s">
        <v>320</v>
      </c>
      <c r="F531" s="57" t="s">
        <v>46</v>
      </c>
      <c r="G531" s="10"/>
      <c r="I531" s="58" t="s">
        <v>1884</v>
      </c>
    </row>
    <row r="532" spans="1:9" ht="59.25" hidden="1" customHeight="1" x14ac:dyDescent="0.2">
      <c r="A532" s="12">
        <v>26</v>
      </c>
      <c r="B532" s="4" t="s">
        <v>1879</v>
      </c>
      <c r="C532" s="7" t="s">
        <v>1878</v>
      </c>
      <c r="D532" s="5">
        <v>28648</v>
      </c>
      <c r="E532" s="10" t="s">
        <v>320</v>
      </c>
      <c r="F532" s="57" t="s">
        <v>16</v>
      </c>
      <c r="G532" s="10"/>
      <c r="I532" s="58" t="s">
        <v>1880</v>
      </c>
    </row>
    <row r="533" spans="1:9" ht="59.25" hidden="1" customHeight="1" x14ac:dyDescent="0.2">
      <c r="A533" s="77">
        <v>27</v>
      </c>
      <c r="B533" s="4" t="s">
        <v>1821</v>
      </c>
      <c r="C533" s="7" t="s">
        <v>1827</v>
      </c>
      <c r="D533" s="5">
        <v>654</v>
      </c>
      <c r="E533" s="10" t="s">
        <v>320</v>
      </c>
      <c r="F533" s="57" t="s">
        <v>5</v>
      </c>
      <c r="G533" s="10"/>
      <c r="I533" s="58" t="s">
        <v>1875</v>
      </c>
    </row>
    <row r="534" spans="1:9" ht="59.25" hidden="1" customHeight="1" x14ac:dyDescent="0.2">
      <c r="A534" s="63">
        <v>1</v>
      </c>
      <c r="B534" s="23" t="s">
        <v>1828</v>
      </c>
      <c r="C534" s="60" t="s">
        <v>1829</v>
      </c>
      <c r="D534" s="23">
        <v>6840</v>
      </c>
      <c r="E534" s="23" t="s">
        <v>2</v>
      </c>
      <c r="F534" s="53" t="s">
        <v>47</v>
      </c>
      <c r="G534" s="23" t="s">
        <v>1830</v>
      </c>
      <c r="I534" s="40" t="str">
        <f t="shared" ref="I534" si="10">C534&amp;" МЖД по адресу: г. Калуга,  "&amp;F534</f>
        <v>Прочистка газохода и вентканала по стояку в квартирах № 6, 10, 15, 19 МЖД по адресу: г. Калуга,  ул. Болотникова, д. 10</v>
      </c>
    </row>
    <row r="535" spans="1:9" ht="59.25" hidden="1" customHeight="1" x14ac:dyDescent="0.2">
      <c r="A535" s="63">
        <v>2</v>
      </c>
      <c r="B535" s="23" t="s">
        <v>1833</v>
      </c>
      <c r="C535" s="60" t="s">
        <v>1831</v>
      </c>
      <c r="D535" s="23">
        <v>6840</v>
      </c>
      <c r="E535" s="23" t="s">
        <v>2</v>
      </c>
      <c r="F535" s="53" t="s">
        <v>47</v>
      </c>
      <c r="G535" s="23" t="s">
        <v>1832</v>
      </c>
      <c r="I535" s="40" t="str">
        <f t="shared" ref="I535:I536" si="11">C535&amp;" МЖД по адресу: г. Калуга,  "&amp;F535</f>
        <v>Прочистка газохода и вентканала по стояку в квартирах № 3, 11, 14, 18 МЖД по адресу: г. Калуга,  ул. Болотникова, д. 10</v>
      </c>
    </row>
    <row r="536" spans="1:9" ht="59.25" hidden="1" customHeight="1" x14ac:dyDescent="0.2">
      <c r="A536" s="63">
        <v>3</v>
      </c>
      <c r="B536" s="23" t="s">
        <v>1834</v>
      </c>
      <c r="C536" s="72" t="s">
        <v>1836</v>
      </c>
      <c r="D536" s="73">
        <v>51215.8</v>
      </c>
      <c r="E536" s="23" t="s">
        <v>1128</v>
      </c>
      <c r="F536" s="53" t="s">
        <v>85</v>
      </c>
      <c r="G536" s="23" t="s">
        <v>1835</v>
      </c>
      <c r="I536" s="16" t="str">
        <f t="shared" si="11"/>
        <v>Ремонт порогов при входе в 1-й и 3-й подъезды МЖД по адресу: г. Калуга,  ул. М. Жукова, д. 43</v>
      </c>
    </row>
    <row r="537" spans="1:9" ht="59.25" hidden="1" customHeight="1" x14ac:dyDescent="0.2">
      <c r="A537" s="12">
        <v>1</v>
      </c>
      <c r="B537" s="4" t="s">
        <v>1820</v>
      </c>
      <c r="C537" s="7" t="s">
        <v>1826</v>
      </c>
      <c r="D537" s="5">
        <v>29618</v>
      </c>
      <c r="E537" s="4" t="s">
        <v>320</v>
      </c>
      <c r="F537" s="57" t="s">
        <v>310</v>
      </c>
      <c r="G537" s="10"/>
      <c r="I537" s="58" t="s">
        <v>1874</v>
      </c>
    </row>
    <row r="538" spans="1:9" ht="59.25" hidden="1" customHeight="1" x14ac:dyDescent="0.2">
      <c r="A538" s="12">
        <v>2</v>
      </c>
      <c r="B538" s="4" t="s">
        <v>1887</v>
      </c>
      <c r="C538" s="7" t="s">
        <v>1900</v>
      </c>
      <c r="D538" s="5">
        <v>10690</v>
      </c>
      <c r="E538" s="10" t="s">
        <v>320</v>
      </c>
      <c r="F538" s="57" t="s">
        <v>26</v>
      </c>
      <c r="G538" s="10"/>
      <c r="I538" s="58" t="s">
        <v>1943</v>
      </c>
    </row>
    <row r="539" spans="1:9" ht="59.25" hidden="1" customHeight="1" x14ac:dyDescent="0.2">
      <c r="A539" s="12">
        <v>3</v>
      </c>
      <c r="B539" s="4" t="s">
        <v>1888</v>
      </c>
      <c r="C539" s="7" t="s">
        <v>1901</v>
      </c>
      <c r="D539" s="5">
        <v>1819</v>
      </c>
      <c r="E539" s="10" t="s">
        <v>320</v>
      </c>
      <c r="F539" s="57" t="s">
        <v>47</v>
      </c>
      <c r="G539" s="10"/>
      <c r="I539" s="58" t="s">
        <v>1944</v>
      </c>
    </row>
    <row r="540" spans="1:9" ht="59.25" hidden="1" customHeight="1" x14ac:dyDescent="0.2">
      <c r="A540" s="12">
        <v>4</v>
      </c>
      <c r="B540" s="4" t="s">
        <v>1888</v>
      </c>
      <c r="C540" s="7" t="s">
        <v>1902</v>
      </c>
      <c r="D540" s="5">
        <v>8913</v>
      </c>
      <c r="E540" s="10" t="s">
        <v>320</v>
      </c>
      <c r="F540" s="57" t="s">
        <v>57</v>
      </c>
      <c r="G540" s="10"/>
      <c r="I540" s="58" t="s">
        <v>1945</v>
      </c>
    </row>
    <row r="541" spans="1:9" ht="59.25" hidden="1" customHeight="1" x14ac:dyDescent="0.2">
      <c r="A541" s="12">
        <v>5</v>
      </c>
      <c r="B541" s="4" t="s">
        <v>1889</v>
      </c>
      <c r="C541" s="7" t="s">
        <v>1967</v>
      </c>
      <c r="D541" s="5">
        <v>5804</v>
      </c>
      <c r="E541" s="10" t="s">
        <v>320</v>
      </c>
      <c r="F541" s="57" t="s">
        <v>83</v>
      </c>
      <c r="G541" s="10"/>
      <c r="I541" s="58" t="s">
        <v>1968</v>
      </c>
    </row>
    <row r="542" spans="1:9" ht="59.25" hidden="1" customHeight="1" x14ac:dyDescent="0.2">
      <c r="A542" s="12">
        <v>6</v>
      </c>
      <c r="B542" s="4" t="s">
        <v>1890</v>
      </c>
      <c r="C542" s="7" t="s">
        <v>1903</v>
      </c>
      <c r="D542" s="5">
        <v>4309</v>
      </c>
      <c r="E542" s="10" t="s">
        <v>320</v>
      </c>
      <c r="F542" s="57" t="s">
        <v>279</v>
      </c>
      <c r="G542" s="10"/>
      <c r="I542" s="58" t="s">
        <v>1946</v>
      </c>
    </row>
    <row r="543" spans="1:9" ht="59.25" hidden="1" customHeight="1" x14ac:dyDescent="0.2">
      <c r="A543" s="12">
        <v>7</v>
      </c>
      <c r="B543" s="4" t="s">
        <v>1891</v>
      </c>
      <c r="C543" s="7" t="s">
        <v>1904</v>
      </c>
      <c r="D543" s="5">
        <v>2789</v>
      </c>
      <c r="E543" s="10" t="s">
        <v>320</v>
      </c>
      <c r="F543" s="57" t="s">
        <v>58</v>
      </c>
      <c r="G543" s="10"/>
      <c r="I543" s="58" t="s">
        <v>1947</v>
      </c>
    </row>
    <row r="544" spans="1:9" ht="59.25" hidden="1" customHeight="1" x14ac:dyDescent="0.2">
      <c r="A544" s="12">
        <v>8</v>
      </c>
      <c r="B544" s="4" t="s">
        <v>1891</v>
      </c>
      <c r="C544" s="7" t="s">
        <v>1905</v>
      </c>
      <c r="D544" s="5">
        <v>1900</v>
      </c>
      <c r="E544" s="10" t="s">
        <v>320</v>
      </c>
      <c r="F544" s="57" t="s">
        <v>7</v>
      </c>
      <c r="G544" s="10"/>
      <c r="I544" s="58" t="s">
        <v>1948</v>
      </c>
    </row>
    <row r="545" spans="1:9" ht="59.25" hidden="1" customHeight="1" x14ac:dyDescent="0.2">
      <c r="A545" s="12">
        <v>9</v>
      </c>
      <c r="B545" s="4" t="s">
        <v>1891</v>
      </c>
      <c r="C545" s="7" t="s">
        <v>1906</v>
      </c>
      <c r="D545" s="5">
        <v>4445</v>
      </c>
      <c r="E545" s="10" t="s">
        <v>320</v>
      </c>
      <c r="F545" s="57" t="s">
        <v>32</v>
      </c>
      <c r="G545" s="10"/>
      <c r="I545" s="58" t="s">
        <v>1949</v>
      </c>
    </row>
    <row r="546" spans="1:9" ht="59.25" hidden="1" customHeight="1" x14ac:dyDescent="0.2">
      <c r="A546" s="12">
        <v>10</v>
      </c>
      <c r="B546" s="4" t="s">
        <v>1891</v>
      </c>
      <c r="C546" s="7" t="s">
        <v>1907</v>
      </c>
      <c r="D546" s="5">
        <v>5087</v>
      </c>
      <c r="E546" s="10" t="s">
        <v>320</v>
      </c>
      <c r="F546" s="57" t="s">
        <v>27</v>
      </c>
      <c r="G546" s="10"/>
      <c r="I546" s="58" t="s">
        <v>1950</v>
      </c>
    </row>
    <row r="547" spans="1:9" ht="59.25" hidden="1" customHeight="1" x14ac:dyDescent="0.2">
      <c r="A547" s="12">
        <v>11</v>
      </c>
      <c r="B547" s="4" t="s">
        <v>1891</v>
      </c>
      <c r="C547" s="7" t="s">
        <v>1908</v>
      </c>
      <c r="D547" s="5">
        <v>1781</v>
      </c>
      <c r="E547" s="10" t="s">
        <v>320</v>
      </c>
      <c r="F547" s="57" t="s">
        <v>34</v>
      </c>
      <c r="G547" s="10"/>
      <c r="I547" s="58" t="s">
        <v>1951</v>
      </c>
    </row>
    <row r="548" spans="1:9" ht="59.25" hidden="1" customHeight="1" x14ac:dyDescent="0.2">
      <c r="A548" s="12">
        <v>12</v>
      </c>
      <c r="B548" s="4" t="s">
        <v>1891</v>
      </c>
      <c r="C548" s="7" t="s">
        <v>1909</v>
      </c>
      <c r="D548" s="5">
        <v>1781</v>
      </c>
      <c r="E548" s="10" t="s">
        <v>320</v>
      </c>
      <c r="F548" s="57" t="s">
        <v>20</v>
      </c>
      <c r="G548" s="10"/>
      <c r="I548" s="58" t="s">
        <v>1952</v>
      </c>
    </row>
    <row r="549" spans="1:9" ht="59.25" hidden="1" customHeight="1" x14ac:dyDescent="0.2">
      <c r="A549" s="12">
        <v>13</v>
      </c>
      <c r="B549" s="4" t="s">
        <v>1892</v>
      </c>
      <c r="C549" s="6" t="s">
        <v>1963</v>
      </c>
      <c r="D549" s="5">
        <v>8301</v>
      </c>
      <c r="E549" s="10" t="s">
        <v>320</v>
      </c>
      <c r="F549" s="57" t="s">
        <v>33</v>
      </c>
      <c r="G549" s="10"/>
      <c r="I549" s="62" t="s">
        <v>1965</v>
      </c>
    </row>
    <row r="550" spans="1:9" ht="59.25" hidden="1" customHeight="1" x14ac:dyDescent="0.2">
      <c r="A550" s="12">
        <v>14</v>
      </c>
      <c r="B550" s="4" t="s">
        <v>1892</v>
      </c>
      <c r="C550" s="6" t="s">
        <v>1964</v>
      </c>
      <c r="D550" s="5">
        <v>8301</v>
      </c>
      <c r="E550" s="10" t="s">
        <v>320</v>
      </c>
      <c r="F550" s="57" t="s">
        <v>29</v>
      </c>
      <c r="G550" s="10"/>
      <c r="I550" s="62" t="s">
        <v>1966</v>
      </c>
    </row>
    <row r="551" spans="1:9" ht="59.25" hidden="1" customHeight="1" x14ac:dyDescent="0.2">
      <c r="A551" s="12">
        <v>15</v>
      </c>
      <c r="B551" s="4" t="s">
        <v>1893</v>
      </c>
      <c r="C551" s="6" t="s">
        <v>1910</v>
      </c>
      <c r="D551" s="5">
        <v>8301</v>
      </c>
      <c r="E551" s="10" t="s">
        <v>320</v>
      </c>
      <c r="F551" s="57" t="s">
        <v>15</v>
      </c>
      <c r="G551" s="10"/>
      <c r="I551" s="62" t="s">
        <v>1953</v>
      </c>
    </row>
    <row r="552" spans="1:9" ht="59.25" hidden="1" customHeight="1" x14ac:dyDescent="0.2">
      <c r="A552" s="12">
        <v>16</v>
      </c>
      <c r="B552" s="4" t="s">
        <v>1893</v>
      </c>
      <c r="C552" s="6" t="s">
        <v>1911</v>
      </c>
      <c r="D552" s="5">
        <v>8301</v>
      </c>
      <c r="E552" s="10" t="s">
        <v>320</v>
      </c>
      <c r="F552" s="57" t="s">
        <v>85</v>
      </c>
      <c r="G552" s="10"/>
      <c r="I552" s="62" t="s">
        <v>1954</v>
      </c>
    </row>
    <row r="553" spans="1:9" ht="59.25" hidden="1" customHeight="1" x14ac:dyDescent="0.2">
      <c r="A553" s="12">
        <v>17</v>
      </c>
      <c r="B553" s="4" t="s">
        <v>1894</v>
      </c>
      <c r="C553" s="7" t="s">
        <v>1711</v>
      </c>
      <c r="D553" s="5">
        <v>4308</v>
      </c>
      <c r="E553" s="10" t="s">
        <v>320</v>
      </c>
      <c r="F553" s="57" t="s">
        <v>8</v>
      </c>
      <c r="G553" s="10"/>
      <c r="I553" s="58" t="s">
        <v>1742</v>
      </c>
    </row>
    <row r="554" spans="1:9" ht="59.25" hidden="1" customHeight="1" x14ac:dyDescent="0.2">
      <c r="A554" s="12">
        <v>18</v>
      </c>
      <c r="B554" s="4" t="s">
        <v>1894</v>
      </c>
      <c r="C554" s="7" t="s">
        <v>1912</v>
      </c>
      <c r="D554" s="5">
        <v>7332</v>
      </c>
      <c r="E554" s="10" t="s">
        <v>320</v>
      </c>
      <c r="F554" s="57" t="s">
        <v>279</v>
      </c>
      <c r="G554" s="10"/>
      <c r="I554" s="58" t="s">
        <v>1955</v>
      </c>
    </row>
    <row r="555" spans="1:9" ht="59.25" hidden="1" customHeight="1" x14ac:dyDescent="0.2">
      <c r="A555" s="12">
        <v>19</v>
      </c>
      <c r="B555" s="4" t="s">
        <v>1895</v>
      </c>
      <c r="C555" s="7" t="s">
        <v>1913</v>
      </c>
      <c r="D555" s="5">
        <v>1591</v>
      </c>
      <c r="E555" s="10" t="s">
        <v>320</v>
      </c>
      <c r="F555" s="57" t="s">
        <v>5</v>
      </c>
      <c r="G555" s="10"/>
      <c r="I555" s="58" t="s">
        <v>1956</v>
      </c>
    </row>
    <row r="556" spans="1:9" ht="59.25" hidden="1" customHeight="1" x14ac:dyDescent="0.2">
      <c r="A556" s="12">
        <v>20</v>
      </c>
      <c r="B556" s="4" t="s">
        <v>1896</v>
      </c>
      <c r="C556" s="7" t="s">
        <v>1914</v>
      </c>
      <c r="D556" s="5">
        <v>12339</v>
      </c>
      <c r="E556" s="10" t="s">
        <v>320</v>
      </c>
      <c r="F556" s="57" t="s">
        <v>44</v>
      </c>
      <c r="G556" s="10"/>
      <c r="I556" s="58" t="s">
        <v>1957</v>
      </c>
    </row>
    <row r="557" spans="1:9" ht="59.25" hidden="1" customHeight="1" x14ac:dyDescent="0.2">
      <c r="A557" s="12">
        <v>21</v>
      </c>
      <c r="B557" s="4" t="s">
        <v>1897</v>
      </c>
      <c r="C557" s="7" t="s">
        <v>1915</v>
      </c>
      <c r="D557" s="5">
        <v>16974</v>
      </c>
      <c r="E557" s="10" t="s">
        <v>320</v>
      </c>
      <c r="F557" s="57" t="s">
        <v>34</v>
      </c>
      <c r="G557" s="10"/>
      <c r="I557" s="62" t="s">
        <v>1958</v>
      </c>
    </row>
    <row r="558" spans="1:9" ht="59.25" hidden="1" customHeight="1" x14ac:dyDescent="0.2">
      <c r="A558" s="12">
        <v>22</v>
      </c>
      <c r="B558" s="4" t="s">
        <v>1898</v>
      </c>
      <c r="C558" s="7" t="s">
        <v>1916</v>
      </c>
      <c r="D558" s="5">
        <v>12564</v>
      </c>
      <c r="E558" s="10" t="s">
        <v>320</v>
      </c>
      <c r="F558" s="57" t="s">
        <v>25</v>
      </c>
      <c r="G558" s="10"/>
      <c r="I558" s="58" t="s">
        <v>1959</v>
      </c>
    </row>
    <row r="559" spans="1:9" ht="59.25" hidden="1" customHeight="1" x14ac:dyDescent="0.2">
      <c r="A559" s="12">
        <v>23</v>
      </c>
      <c r="B559" s="4" t="s">
        <v>1899</v>
      </c>
      <c r="C559" s="7" t="s">
        <v>1917</v>
      </c>
      <c r="D559" s="5">
        <v>6401</v>
      </c>
      <c r="E559" s="10" t="s">
        <v>320</v>
      </c>
      <c r="F559" s="57" t="s">
        <v>23</v>
      </c>
      <c r="G559" s="10"/>
      <c r="I559" s="58" t="s">
        <v>1960</v>
      </c>
    </row>
    <row r="560" spans="1:9" ht="59.25" hidden="1" customHeight="1" x14ac:dyDescent="0.2">
      <c r="A560" s="12">
        <v>24</v>
      </c>
      <c r="B560" s="4" t="s">
        <v>1969</v>
      </c>
      <c r="C560" s="126" t="s">
        <v>1918</v>
      </c>
      <c r="D560" s="5">
        <v>7966</v>
      </c>
      <c r="E560" s="10" t="s">
        <v>320</v>
      </c>
      <c r="F560" s="57" t="s">
        <v>292</v>
      </c>
      <c r="G560" s="10"/>
      <c r="I560" s="124" t="s">
        <v>1841</v>
      </c>
    </row>
    <row r="561" spans="1:9" ht="59.25" hidden="1" customHeight="1" x14ac:dyDescent="0.2">
      <c r="A561" s="12">
        <v>25</v>
      </c>
      <c r="B561" s="4" t="s">
        <v>1969</v>
      </c>
      <c r="C561" s="126" t="s">
        <v>1839</v>
      </c>
      <c r="D561" s="5">
        <v>13968</v>
      </c>
      <c r="E561" s="10" t="s">
        <v>320</v>
      </c>
      <c r="F561" s="57" t="s">
        <v>83</v>
      </c>
      <c r="G561" s="10"/>
      <c r="I561" s="125" t="s">
        <v>1842</v>
      </c>
    </row>
    <row r="562" spans="1:9" ht="59.25" hidden="1" customHeight="1" x14ac:dyDescent="0.2">
      <c r="A562" s="12">
        <v>26</v>
      </c>
      <c r="B562" s="4" t="s">
        <v>1970</v>
      </c>
      <c r="C562" s="126" t="s">
        <v>1918</v>
      </c>
      <c r="D562" s="5">
        <v>6576</v>
      </c>
      <c r="E562" s="10" t="s">
        <v>320</v>
      </c>
      <c r="F562" s="57" t="s">
        <v>56</v>
      </c>
      <c r="G562" s="10"/>
      <c r="I562" s="124" t="s">
        <v>1843</v>
      </c>
    </row>
    <row r="563" spans="1:9" ht="59.25" hidden="1" customHeight="1" x14ac:dyDescent="0.2">
      <c r="A563" s="12">
        <v>27</v>
      </c>
      <c r="B563" s="4" t="s">
        <v>1970</v>
      </c>
      <c r="C563" s="126" t="s">
        <v>1918</v>
      </c>
      <c r="D563" s="5">
        <v>8593</v>
      </c>
      <c r="E563" s="10" t="s">
        <v>320</v>
      </c>
      <c r="F563" s="57" t="s">
        <v>48</v>
      </c>
      <c r="G563" s="10"/>
      <c r="I563" s="124" t="s">
        <v>1844</v>
      </c>
    </row>
    <row r="564" spans="1:9" ht="59.25" hidden="1" customHeight="1" x14ac:dyDescent="0.2">
      <c r="A564" s="12">
        <v>28</v>
      </c>
      <c r="B564" s="4" t="s">
        <v>1969</v>
      </c>
      <c r="C564" s="126" t="s">
        <v>1918</v>
      </c>
      <c r="D564" s="5">
        <v>13394</v>
      </c>
      <c r="E564" s="10" t="s">
        <v>320</v>
      </c>
      <c r="F564" s="57" t="s">
        <v>25</v>
      </c>
      <c r="G564" s="10"/>
      <c r="I564" s="124" t="s">
        <v>1845</v>
      </c>
    </row>
    <row r="565" spans="1:9" ht="59.25" hidden="1" customHeight="1" x14ac:dyDescent="0.2">
      <c r="A565" s="12">
        <v>29</v>
      </c>
      <c r="B565" s="4" t="s">
        <v>1971</v>
      </c>
      <c r="C565" s="126" t="s">
        <v>1840</v>
      </c>
      <c r="D565" s="5">
        <v>12893</v>
      </c>
      <c r="E565" s="10" t="s">
        <v>320</v>
      </c>
      <c r="F565" s="57" t="s">
        <v>33</v>
      </c>
      <c r="G565" s="10"/>
      <c r="I565" s="124" t="s">
        <v>1846</v>
      </c>
    </row>
    <row r="566" spans="1:9" ht="59.25" hidden="1" customHeight="1" x14ac:dyDescent="0.2">
      <c r="A566" s="63">
        <v>1</v>
      </c>
      <c r="B566" s="23" t="s">
        <v>1924</v>
      </c>
      <c r="C566" s="72" t="s">
        <v>1925</v>
      </c>
      <c r="D566" s="73">
        <v>27000</v>
      </c>
      <c r="E566" s="23" t="s">
        <v>1129</v>
      </c>
      <c r="F566" s="53" t="s">
        <v>284</v>
      </c>
      <c r="G566" s="23" t="s">
        <v>1919</v>
      </c>
      <c r="I566" s="40" t="str">
        <f t="shared" ref="I566:I571" si="12">C566&amp;" МЖД по адресу: г. Калуга,  "&amp;F566</f>
        <v>Ремонт межпанельных швов  МЖД по адресу: г. Калуга,  ул. М. Горького, д. 8</v>
      </c>
    </row>
    <row r="567" spans="1:9" ht="59.25" hidden="1" customHeight="1" x14ac:dyDescent="0.2">
      <c r="A567" s="63">
        <v>2</v>
      </c>
      <c r="B567" s="23" t="s">
        <v>1926</v>
      </c>
      <c r="C567" s="72" t="s">
        <v>1927</v>
      </c>
      <c r="D567" s="73">
        <v>6000</v>
      </c>
      <c r="E567" s="23" t="s">
        <v>1129</v>
      </c>
      <c r="F567" s="53" t="s">
        <v>313</v>
      </c>
      <c r="G567" s="23" t="s">
        <v>1920</v>
      </c>
      <c r="I567" s="40" t="str">
        <f t="shared" si="12"/>
        <v>Ремонт трещины в стене и оштукатуривание стены фасада в районе квартиры №20  МЖД по адресу: г. Калуга,  ул. Чижевского, д. 22</v>
      </c>
    </row>
    <row r="568" spans="1:9" ht="59.25" hidden="1" customHeight="1" x14ac:dyDescent="0.2">
      <c r="A568" s="63">
        <v>3</v>
      </c>
      <c r="B568" s="23" t="s">
        <v>1928</v>
      </c>
      <c r="C568" s="72" t="s">
        <v>1929</v>
      </c>
      <c r="D568" s="73">
        <v>33000</v>
      </c>
      <c r="E568" s="23" t="s">
        <v>1129</v>
      </c>
      <c r="F568" s="53" t="s">
        <v>5</v>
      </c>
      <c r="G568" s="23" t="s">
        <v>1921</v>
      </c>
      <c r="I568" s="40" t="str">
        <f t="shared" si="12"/>
        <v>Ремонт межпанельных швов, в т.ч. в месте примыкания плиты лоджии к наружной стене фасада; восстановление кровельного покрытия плиты лоджии квартир №№ 67, 68  МЖД по адресу: г. Калуга,  ул. Чижевского, д. 25</v>
      </c>
    </row>
    <row r="569" spans="1:9" ht="59.25" hidden="1" customHeight="1" x14ac:dyDescent="0.2">
      <c r="A569" s="63">
        <v>4</v>
      </c>
      <c r="B569" s="23" t="s">
        <v>1930</v>
      </c>
      <c r="C569" s="72" t="s">
        <v>1931</v>
      </c>
      <c r="D569" s="73">
        <v>10000</v>
      </c>
      <c r="E569" s="23" t="s">
        <v>1129</v>
      </c>
      <c r="F569" s="53" t="s">
        <v>14</v>
      </c>
      <c r="G569" s="23" t="s">
        <v>1922</v>
      </c>
      <c r="I569" s="40" t="str">
        <f t="shared" si="12"/>
        <v>Оштукатуривание стены фасада в районе квартиры №17 МЖД по адресу: г. Калуга,  ул. М. Жукова, д. 13, к.1</v>
      </c>
    </row>
    <row r="570" spans="1:9" ht="59.25" hidden="1" customHeight="1" x14ac:dyDescent="0.2">
      <c r="A570" s="63">
        <v>5</v>
      </c>
      <c r="B570" s="23" t="s">
        <v>1932</v>
      </c>
      <c r="C570" s="60" t="s">
        <v>1933</v>
      </c>
      <c r="D570" s="73">
        <v>26500</v>
      </c>
      <c r="E570" s="23" t="s">
        <v>1129</v>
      </c>
      <c r="F570" s="53" t="s">
        <v>15</v>
      </c>
      <c r="G570" s="23" t="s">
        <v>1923</v>
      </c>
      <c r="I570" s="40" t="str">
        <f t="shared" si="12"/>
        <v>Ремонт межпанельных швов и  восстановление водосточной системы по стояку квартир №№ 19 и 38 МЖД по адресу: г. Калуга,  ул. М. Жукова, д. 45</v>
      </c>
    </row>
    <row r="571" spans="1:9" ht="59.25" hidden="1" customHeight="1" x14ac:dyDescent="0.2">
      <c r="A571" s="63">
        <v>6</v>
      </c>
      <c r="B571" s="23" t="s">
        <v>1934</v>
      </c>
      <c r="C571" s="60" t="s">
        <v>1936</v>
      </c>
      <c r="D571" s="23">
        <v>3135</v>
      </c>
      <c r="E571" s="23" t="s">
        <v>2</v>
      </c>
      <c r="F571" s="53" t="s">
        <v>20</v>
      </c>
      <c r="G571" s="23" t="s">
        <v>1935</v>
      </c>
      <c r="I571" s="40" t="str">
        <f t="shared" si="12"/>
        <v>Прочистка газохода по стояку в квартире № 5 МЖД по адресу: г. Калуга,  ул. Чижевского, д. 24</v>
      </c>
    </row>
    <row r="572" spans="1:9" ht="59.25" hidden="1" customHeight="1" x14ac:dyDescent="0.2">
      <c r="A572" s="63">
        <v>7</v>
      </c>
      <c r="B572" s="23" t="s">
        <v>1940</v>
      </c>
      <c r="C572" s="60" t="s">
        <v>1938</v>
      </c>
      <c r="D572" s="108">
        <v>24700</v>
      </c>
      <c r="E572" s="23" t="s">
        <v>710</v>
      </c>
      <c r="F572" s="53" t="s">
        <v>69</v>
      </c>
      <c r="G572" s="23" t="s">
        <v>1937</v>
      </c>
      <c r="I572" s="40" t="str">
        <f t="shared" ref="I572" si="13">C572&amp;" МЖД по адресу: г. Калуга,  "&amp;F572</f>
        <v>Услуги по поверке средств измерения входящих в состав теплосчетчика МЖД по адресу: г. Калуга,  ул. Чехова, д. 13</v>
      </c>
    </row>
    <row r="573" spans="1:9" ht="59.25" hidden="1" customHeight="1" x14ac:dyDescent="0.2">
      <c r="A573" s="63">
        <v>8</v>
      </c>
      <c r="B573" s="23" t="s">
        <v>1941</v>
      </c>
      <c r="C573" s="60" t="s">
        <v>1938</v>
      </c>
      <c r="D573" s="108">
        <v>24700</v>
      </c>
      <c r="E573" s="23" t="s">
        <v>710</v>
      </c>
      <c r="F573" s="53" t="s">
        <v>71</v>
      </c>
      <c r="G573" s="23" t="s">
        <v>1939</v>
      </c>
      <c r="I573" s="40" t="str">
        <f>'Вып. ГД с 22г'!C143&amp;" МЖД по адресу: г. Калуга,  "&amp;F573</f>
        <v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 МЖД по адресу: г. Калуга,  ул. Болотникова, д. 10а</v>
      </c>
    </row>
    <row r="574" spans="1:9" ht="73.5" hidden="1" customHeight="1" x14ac:dyDescent="0.2">
      <c r="A574" s="63">
        <v>9</v>
      </c>
      <c r="B574" s="23" t="s">
        <v>1961</v>
      </c>
      <c r="C574" s="23" t="s">
        <v>1962</v>
      </c>
      <c r="D574" s="73">
        <v>19440</v>
      </c>
      <c r="E574" s="23" t="s">
        <v>710</v>
      </c>
      <c r="F574" s="53" t="s">
        <v>69</v>
      </c>
      <c r="G574" s="23" t="s">
        <v>1942</v>
      </c>
      <c r="I574" s="40" t="str">
        <f>C574&amp;" МЖД по адресу: г. Калуга,  "&amp;F574</f>
        <v>Поставка тепловычислителя ТМК-Н20 (взамен тепловычислителя не прошедшего поверку) МЖД по адресу: г. Калуга,  ул. Чехова, д. 13</v>
      </c>
    </row>
    <row r="575" spans="1:9" ht="59.25" hidden="1" customHeight="1" x14ac:dyDescent="0.2">
      <c r="A575" s="12">
        <v>1</v>
      </c>
      <c r="B575" s="4" t="s">
        <v>1972</v>
      </c>
      <c r="C575" s="7" t="s">
        <v>1983</v>
      </c>
      <c r="D575" s="5">
        <v>8171</v>
      </c>
      <c r="E575" s="10" t="s">
        <v>320</v>
      </c>
      <c r="F575" s="57" t="s">
        <v>85</v>
      </c>
      <c r="G575" s="10"/>
      <c r="I575" s="58" t="s">
        <v>2004</v>
      </c>
    </row>
    <row r="576" spans="1:9" ht="59.25" hidden="1" customHeight="1" x14ac:dyDescent="0.2">
      <c r="A576" s="12">
        <v>2</v>
      </c>
      <c r="B576" s="4" t="s">
        <v>1973</v>
      </c>
      <c r="C576" s="6" t="s">
        <v>1984</v>
      </c>
      <c r="D576" s="5">
        <v>9227</v>
      </c>
      <c r="E576" s="10" t="s">
        <v>320</v>
      </c>
      <c r="F576" s="57" t="s">
        <v>270</v>
      </c>
      <c r="G576" s="10"/>
      <c r="I576" s="58" t="s">
        <v>2005</v>
      </c>
    </row>
    <row r="577" spans="1:9" ht="59.25" hidden="1" customHeight="1" x14ac:dyDescent="0.2">
      <c r="A577" s="12">
        <v>3</v>
      </c>
      <c r="B577" s="4" t="s">
        <v>1973</v>
      </c>
      <c r="C577" s="6" t="s">
        <v>1984</v>
      </c>
      <c r="D577" s="5">
        <v>11561</v>
      </c>
      <c r="E577" s="10" t="s">
        <v>320</v>
      </c>
      <c r="F577" s="57" t="s">
        <v>34</v>
      </c>
      <c r="G577" s="10"/>
      <c r="I577" s="58" t="s">
        <v>2006</v>
      </c>
    </row>
    <row r="578" spans="1:9" ht="59.25" hidden="1" customHeight="1" x14ac:dyDescent="0.2">
      <c r="A578" s="12">
        <v>4</v>
      </c>
      <c r="B578" s="4" t="s">
        <v>1974</v>
      </c>
      <c r="C578" s="6" t="s">
        <v>1984</v>
      </c>
      <c r="D578" s="5">
        <v>7098</v>
      </c>
      <c r="E578" s="10" t="s">
        <v>320</v>
      </c>
      <c r="F578" s="57" t="s">
        <v>284</v>
      </c>
      <c r="G578" s="10"/>
      <c r="I578" s="58" t="s">
        <v>2007</v>
      </c>
    </row>
    <row r="579" spans="1:9" ht="59.25" hidden="1" customHeight="1" x14ac:dyDescent="0.2">
      <c r="A579" s="12">
        <v>5</v>
      </c>
      <c r="B579" s="4" t="s">
        <v>1975</v>
      </c>
      <c r="C579" s="6" t="s">
        <v>1984</v>
      </c>
      <c r="D579" s="5">
        <v>4128</v>
      </c>
      <c r="E579" s="10" t="s">
        <v>320</v>
      </c>
      <c r="F579" s="57" t="s">
        <v>313</v>
      </c>
      <c r="G579" s="10"/>
      <c r="I579" s="58" t="s">
        <v>2008</v>
      </c>
    </row>
    <row r="580" spans="1:9" ht="59.25" hidden="1" customHeight="1" x14ac:dyDescent="0.2">
      <c r="A580" s="12">
        <v>6</v>
      </c>
      <c r="B580" s="4" t="s">
        <v>1975</v>
      </c>
      <c r="C580" s="6" t="s">
        <v>1984</v>
      </c>
      <c r="D580" s="5">
        <v>5684</v>
      </c>
      <c r="E580" s="10" t="s">
        <v>320</v>
      </c>
      <c r="F580" s="57" t="s">
        <v>27</v>
      </c>
      <c r="G580" s="10"/>
      <c r="I580" s="58" t="s">
        <v>2009</v>
      </c>
    </row>
    <row r="581" spans="1:9" ht="59.25" hidden="1" customHeight="1" x14ac:dyDescent="0.2">
      <c r="A581" s="12">
        <v>7</v>
      </c>
      <c r="B581" s="4" t="s">
        <v>1976</v>
      </c>
      <c r="C581" s="6" t="s">
        <v>1985</v>
      </c>
      <c r="D581" s="5">
        <v>2256</v>
      </c>
      <c r="E581" s="10" t="s">
        <v>320</v>
      </c>
      <c r="F581" s="57" t="s">
        <v>14</v>
      </c>
      <c r="G581" s="10"/>
      <c r="I581" s="58" t="s">
        <v>2010</v>
      </c>
    </row>
    <row r="582" spans="1:9" ht="59.25" hidden="1" customHeight="1" x14ac:dyDescent="0.2">
      <c r="A582" s="12">
        <v>8</v>
      </c>
      <c r="B582" s="4" t="s">
        <v>1977</v>
      </c>
      <c r="C582" s="6" t="s">
        <v>1986</v>
      </c>
      <c r="D582" s="5">
        <v>3571</v>
      </c>
      <c r="E582" s="10" t="s">
        <v>320</v>
      </c>
      <c r="F582" s="57" t="s">
        <v>33</v>
      </c>
      <c r="G582" s="10"/>
      <c r="I582" s="58" t="s">
        <v>2011</v>
      </c>
    </row>
    <row r="583" spans="1:9" ht="59.25" hidden="1" customHeight="1" x14ac:dyDescent="0.2">
      <c r="A583" s="12">
        <v>9</v>
      </c>
      <c r="B583" s="4" t="s">
        <v>1977</v>
      </c>
      <c r="C583" s="6" t="s">
        <v>1987</v>
      </c>
      <c r="D583" s="5">
        <v>6947</v>
      </c>
      <c r="E583" s="10" t="s">
        <v>320</v>
      </c>
      <c r="F583" s="57" t="s">
        <v>85</v>
      </c>
      <c r="G583" s="10"/>
      <c r="I583" s="58" t="s">
        <v>2012</v>
      </c>
    </row>
    <row r="584" spans="1:9" ht="59.25" hidden="1" customHeight="1" x14ac:dyDescent="0.2">
      <c r="A584" s="12">
        <v>10</v>
      </c>
      <c r="B584" s="4" t="s">
        <v>1978</v>
      </c>
      <c r="C584" s="6" t="s">
        <v>1988</v>
      </c>
      <c r="D584" s="5">
        <v>40124</v>
      </c>
      <c r="E584" s="10" t="s">
        <v>320</v>
      </c>
      <c r="F584" s="57" t="s">
        <v>313</v>
      </c>
      <c r="G584" s="10"/>
      <c r="I584" s="58" t="s">
        <v>2013</v>
      </c>
    </row>
    <row r="585" spans="1:9" ht="59.25" hidden="1" customHeight="1" x14ac:dyDescent="0.2">
      <c r="A585" s="12">
        <v>11</v>
      </c>
      <c r="B585" s="4" t="s">
        <v>1978</v>
      </c>
      <c r="C585" s="6" t="s">
        <v>1989</v>
      </c>
      <c r="D585" s="5">
        <v>120317</v>
      </c>
      <c r="E585" s="10" t="s">
        <v>320</v>
      </c>
      <c r="F585" s="57" t="s">
        <v>284</v>
      </c>
      <c r="G585" s="10"/>
      <c r="I585" s="58" t="s">
        <v>2014</v>
      </c>
    </row>
    <row r="586" spans="1:9" ht="59.25" hidden="1" customHeight="1" x14ac:dyDescent="0.2">
      <c r="A586" s="12">
        <v>12</v>
      </c>
      <c r="B586" s="4" t="s">
        <v>1979</v>
      </c>
      <c r="C586" s="6" t="s">
        <v>831</v>
      </c>
      <c r="D586" s="5">
        <v>3798</v>
      </c>
      <c r="E586" s="10" t="s">
        <v>320</v>
      </c>
      <c r="F586" s="57" t="s">
        <v>48</v>
      </c>
      <c r="G586" s="10"/>
      <c r="I586" s="58" t="s">
        <v>2015</v>
      </c>
    </row>
    <row r="587" spans="1:9" ht="59.25" hidden="1" customHeight="1" x14ac:dyDescent="0.2">
      <c r="A587" s="12">
        <v>13</v>
      </c>
      <c r="B587" s="4" t="s">
        <v>1980</v>
      </c>
      <c r="C587" s="6" t="s">
        <v>1990</v>
      </c>
      <c r="D587" s="5">
        <v>20509</v>
      </c>
      <c r="E587" s="10" t="s">
        <v>320</v>
      </c>
      <c r="F587" s="57" t="s">
        <v>29</v>
      </c>
      <c r="G587" s="10"/>
      <c r="I587" s="58" t="s">
        <v>2016</v>
      </c>
    </row>
    <row r="588" spans="1:9" ht="59.25" hidden="1" customHeight="1" x14ac:dyDescent="0.2">
      <c r="A588" s="12">
        <v>14</v>
      </c>
      <c r="B588" s="4" t="s">
        <v>1981</v>
      </c>
      <c r="C588" s="6" t="s">
        <v>831</v>
      </c>
      <c r="D588" s="5">
        <v>5554</v>
      </c>
      <c r="E588" s="10" t="s">
        <v>320</v>
      </c>
      <c r="F588" s="57" t="s">
        <v>11</v>
      </c>
      <c r="G588" s="10"/>
      <c r="I588" s="58" t="s">
        <v>2017</v>
      </c>
    </row>
    <row r="589" spans="1:9" ht="59.25" hidden="1" customHeight="1" x14ac:dyDescent="0.2">
      <c r="A589" s="12">
        <v>15</v>
      </c>
      <c r="B589" s="4" t="s">
        <v>1981</v>
      </c>
      <c r="C589" s="7" t="s">
        <v>1991</v>
      </c>
      <c r="D589" s="5">
        <v>26291</v>
      </c>
      <c r="E589" s="10" t="s">
        <v>320</v>
      </c>
      <c r="F589" s="57" t="s">
        <v>59</v>
      </c>
      <c r="G589" s="10"/>
      <c r="I589" s="58" t="s">
        <v>2018</v>
      </c>
    </row>
    <row r="590" spans="1:9" ht="59.25" hidden="1" customHeight="1" x14ac:dyDescent="0.2">
      <c r="A590" s="12">
        <v>16</v>
      </c>
      <c r="B590" s="4" t="s">
        <v>1981</v>
      </c>
      <c r="C590" s="6" t="s">
        <v>831</v>
      </c>
      <c r="D590" s="5">
        <v>1495</v>
      </c>
      <c r="E590" s="10" t="s">
        <v>320</v>
      </c>
      <c r="F590" s="57" t="s">
        <v>284</v>
      </c>
      <c r="G590" s="10"/>
      <c r="I590" s="58" t="s">
        <v>2019</v>
      </c>
    </row>
    <row r="591" spans="1:9" ht="59.25" hidden="1" customHeight="1" x14ac:dyDescent="0.2">
      <c r="A591" s="12">
        <v>17</v>
      </c>
      <c r="B591" s="4" t="s">
        <v>1982</v>
      </c>
      <c r="C591" s="7" t="s">
        <v>1992</v>
      </c>
      <c r="D591" s="5">
        <v>29419</v>
      </c>
      <c r="E591" s="10" t="s">
        <v>320</v>
      </c>
      <c r="F591" s="57" t="s">
        <v>48</v>
      </c>
      <c r="G591" s="10"/>
      <c r="I591" s="58" t="s">
        <v>2020</v>
      </c>
    </row>
    <row r="592" spans="1:9" ht="59.25" hidden="1" customHeight="1" x14ac:dyDescent="0.2">
      <c r="A592" s="12">
        <v>1</v>
      </c>
      <c r="B592" s="23" t="s">
        <v>1993</v>
      </c>
      <c r="C592" s="72" t="s">
        <v>1995</v>
      </c>
      <c r="D592" s="73">
        <v>129724.88</v>
      </c>
      <c r="E592" s="23" t="s">
        <v>1128</v>
      </c>
      <c r="F592" s="53" t="s">
        <v>18</v>
      </c>
      <c r="G592" s="23" t="s">
        <v>1994</v>
      </c>
      <c r="I592" s="40" t="str">
        <f t="shared" ref="I592:I595" si="14">C592&amp;" МЖД по адресу: г. Калуга,  "&amp;F592</f>
        <v>Частичный ремонт цоколя, ремонт входной группы МЖД по адресу: г. Калуга,  ул. М. Жукова, д. 52</v>
      </c>
    </row>
    <row r="593" spans="1:9" ht="59.25" hidden="1" customHeight="1" x14ac:dyDescent="0.2">
      <c r="A593" s="12">
        <v>2</v>
      </c>
      <c r="B593" s="23" t="s">
        <v>1996</v>
      </c>
      <c r="C593" s="72" t="s">
        <v>1998</v>
      </c>
      <c r="D593" s="73">
        <v>130000</v>
      </c>
      <c r="E593" s="23" t="s">
        <v>1129</v>
      </c>
      <c r="F593" s="53" t="s">
        <v>9</v>
      </c>
      <c r="G593" s="23" t="s">
        <v>1997</v>
      </c>
      <c r="I593" s="40" t="str">
        <f t="shared" si="14"/>
        <v>Ремонт межпанельных швов и швов карнизных плит МЖД по адресу: г. Калуга,  ул. Баррикад, д. 149</v>
      </c>
    </row>
    <row r="594" spans="1:9" ht="59.25" hidden="1" customHeight="1" x14ac:dyDescent="0.2">
      <c r="A594" s="12">
        <v>3</v>
      </c>
      <c r="B594" s="23" t="s">
        <v>2001</v>
      </c>
      <c r="C594" s="72" t="s">
        <v>2003</v>
      </c>
      <c r="D594" s="73">
        <v>19000</v>
      </c>
      <c r="E594" s="23" t="s">
        <v>1129</v>
      </c>
      <c r="F594" s="53" t="s">
        <v>26</v>
      </c>
      <c r="G594" s="23" t="s">
        <v>1999</v>
      </c>
      <c r="I594" s="40" t="str">
        <f t="shared" si="14"/>
        <v xml:space="preserve"> Ремонт межпанельных швов и швов карнизных плит МЖД по адресу: г. Калуга,  ул. М. Жукова, д. 23</v>
      </c>
    </row>
    <row r="595" spans="1:9" ht="59.25" hidden="1" customHeight="1" x14ac:dyDescent="0.2">
      <c r="A595" s="12">
        <v>4</v>
      </c>
      <c r="B595" s="23" t="s">
        <v>2002</v>
      </c>
      <c r="C595" s="72" t="s">
        <v>2003</v>
      </c>
      <c r="D595" s="73">
        <v>6500</v>
      </c>
      <c r="E595" s="23" t="s">
        <v>1129</v>
      </c>
      <c r="F595" s="53" t="s">
        <v>15</v>
      </c>
      <c r="G595" s="23" t="s">
        <v>2000</v>
      </c>
      <c r="I595" s="40" t="str">
        <f t="shared" si="14"/>
        <v xml:space="preserve"> Ремонт межпанельных швов и швов карнизных плит МЖД по адресу: г. Калуга,  ул. М. Жукова, д. 45</v>
      </c>
    </row>
    <row r="596" spans="1:9" ht="59.25" hidden="1" customHeight="1" x14ac:dyDescent="0.2">
      <c r="A596" s="12">
        <v>1</v>
      </c>
      <c r="B596" s="4" t="s">
        <v>2021</v>
      </c>
      <c r="C596" s="7" t="s">
        <v>2027</v>
      </c>
      <c r="D596" s="5">
        <v>5063</v>
      </c>
      <c r="E596" s="10" t="s">
        <v>320</v>
      </c>
      <c r="F596" s="57" t="s">
        <v>16</v>
      </c>
      <c r="G596" s="10"/>
      <c r="I596" s="58" t="s">
        <v>2054</v>
      </c>
    </row>
    <row r="597" spans="1:9" ht="59.25" hidden="1" customHeight="1" x14ac:dyDescent="0.2">
      <c r="A597" s="12">
        <v>2</v>
      </c>
      <c r="B597" s="4" t="s">
        <v>2022</v>
      </c>
      <c r="C597" s="7" t="s">
        <v>2028</v>
      </c>
      <c r="D597" s="5">
        <v>9379</v>
      </c>
      <c r="E597" s="10" t="s">
        <v>320</v>
      </c>
      <c r="F597" s="57" t="s">
        <v>14</v>
      </c>
      <c r="G597" s="10"/>
      <c r="I597" s="58" t="s">
        <v>2055</v>
      </c>
    </row>
    <row r="598" spans="1:9" ht="59.25" hidden="1" customHeight="1" x14ac:dyDescent="0.2">
      <c r="A598" s="12">
        <v>3</v>
      </c>
      <c r="B598" s="4" t="s">
        <v>2023</v>
      </c>
      <c r="C598" s="7" t="s">
        <v>831</v>
      </c>
      <c r="D598" s="5">
        <v>1302</v>
      </c>
      <c r="E598" s="10" t="s">
        <v>320</v>
      </c>
      <c r="F598" s="57" t="s">
        <v>10</v>
      </c>
      <c r="G598" s="10"/>
      <c r="I598" s="58" t="s">
        <v>2056</v>
      </c>
    </row>
    <row r="599" spans="1:9" ht="59.25" hidden="1" customHeight="1" x14ac:dyDescent="0.2">
      <c r="A599" s="12">
        <v>4</v>
      </c>
      <c r="B599" s="4" t="s">
        <v>2024</v>
      </c>
      <c r="C599" s="7" t="s">
        <v>2077</v>
      </c>
      <c r="D599" s="5">
        <v>4067</v>
      </c>
      <c r="E599" s="10" t="s">
        <v>320</v>
      </c>
      <c r="F599" s="57" t="s">
        <v>7</v>
      </c>
      <c r="G599" s="10"/>
      <c r="I599" s="58" t="s">
        <v>2078</v>
      </c>
    </row>
    <row r="600" spans="1:9" ht="59.25" hidden="1" customHeight="1" x14ac:dyDescent="0.2">
      <c r="A600" s="12">
        <v>5</v>
      </c>
      <c r="B600" s="4" t="s">
        <v>2025</v>
      </c>
      <c r="C600" s="7" t="s">
        <v>2029</v>
      </c>
      <c r="D600" s="5">
        <v>6269</v>
      </c>
      <c r="E600" s="10" t="s">
        <v>320</v>
      </c>
      <c r="F600" s="57" t="s">
        <v>8</v>
      </c>
      <c r="G600" s="10"/>
      <c r="I600" s="58" t="s">
        <v>2057</v>
      </c>
    </row>
    <row r="601" spans="1:9" ht="59.25" hidden="1" customHeight="1" x14ac:dyDescent="0.2">
      <c r="A601" s="12">
        <v>6</v>
      </c>
      <c r="B601" s="4" t="s">
        <v>2025</v>
      </c>
      <c r="C601" s="7" t="s">
        <v>2030</v>
      </c>
      <c r="D601" s="5">
        <v>6269</v>
      </c>
      <c r="E601" s="10" t="s">
        <v>320</v>
      </c>
      <c r="F601" s="57" t="s">
        <v>8</v>
      </c>
      <c r="G601" s="10"/>
      <c r="I601" s="58" t="s">
        <v>2058</v>
      </c>
    </row>
    <row r="602" spans="1:9" ht="59.25" hidden="1" customHeight="1" x14ac:dyDescent="0.2">
      <c r="A602" s="12">
        <v>7</v>
      </c>
      <c r="B602" s="4" t="s">
        <v>2025</v>
      </c>
      <c r="C602" s="7" t="s">
        <v>2032</v>
      </c>
      <c r="D602" s="5">
        <v>6269</v>
      </c>
      <c r="E602" s="10" t="s">
        <v>320</v>
      </c>
      <c r="F602" s="57" t="s">
        <v>8</v>
      </c>
      <c r="G602" s="10"/>
      <c r="I602" s="58" t="s">
        <v>2059</v>
      </c>
    </row>
    <row r="603" spans="1:9" ht="59.25" hidden="1" customHeight="1" x14ac:dyDescent="0.2">
      <c r="A603" s="12">
        <v>8</v>
      </c>
      <c r="B603" s="4" t="s">
        <v>2026</v>
      </c>
      <c r="C603" s="7" t="s">
        <v>2031</v>
      </c>
      <c r="D603" s="5">
        <v>3363</v>
      </c>
      <c r="E603" s="10" t="s">
        <v>320</v>
      </c>
      <c r="F603" s="57" t="s">
        <v>33</v>
      </c>
      <c r="G603" s="10"/>
      <c r="I603" s="58" t="s">
        <v>2060</v>
      </c>
    </row>
    <row r="604" spans="1:9" ht="59.25" hidden="1" customHeight="1" x14ac:dyDescent="0.2">
      <c r="A604" s="12">
        <v>9</v>
      </c>
      <c r="B604" s="4" t="s">
        <v>2035</v>
      </c>
      <c r="C604" s="7" t="s">
        <v>1378</v>
      </c>
      <c r="D604" s="5">
        <v>2766</v>
      </c>
      <c r="E604" s="10" t="s">
        <v>320</v>
      </c>
      <c r="F604" s="57" t="s">
        <v>35</v>
      </c>
      <c r="G604" s="10"/>
      <c r="I604" s="58" t="s">
        <v>2061</v>
      </c>
    </row>
    <row r="605" spans="1:9" ht="59.25" hidden="1" customHeight="1" x14ac:dyDescent="0.2">
      <c r="A605" s="12">
        <v>10</v>
      </c>
      <c r="B605" s="4" t="s">
        <v>2035</v>
      </c>
      <c r="C605" s="7" t="s">
        <v>2038</v>
      </c>
      <c r="D605" s="5">
        <v>1307</v>
      </c>
      <c r="E605" s="10" t="s">
        <v>320</v>
      </c>
      <c r="F605" s="57" t="s">
        <v>8</v>
      </c>
      <c r="G605" s="10"/>
      <c r="I605" s="58" t="s">
        <v>2062</v>
      </c>
    </row>
    <row r="606" spans="1:9" ht="59.25" hidden="1" customHeight="1" x14ac:dyDescent="0.2">
      <c r="A606" s="12">
        <v>11</v>
      </c>
      <c r="B606" s="4" t="s">
        <v>2035</v>
      </c>
      <c r="C606" s="7" t="s">
        <v>2039</v>
      </c>
      <c r="D606" s="5">
        <v>1382</v>
      </c>
      <c r="E606" s="10" t="s">
        <v>320</v>
      </c>
      <c r="F606" s="57" t="s">
        <v>7</v>
      </c>
      <c r="G606" s="10"/>
      <c r="I606" s="58" t="s">
        <v>2063</v>
      </c>
    </row>
    <row r="607" spans="1:9" ht="59.25" hidden="1" customHeight="1" x14ac:dyDescent="0.2">
      <c r="A607" s="12">
        <v>12</v>
      </c>
      <c r="B607" s="4" t="s">
        <v>2035</v>
      </c>
      <c r="C607" s="7" t="s">
        <v>2040</v>
      </c>
      <c r="D607" s="5">
        <v>3121</v>
      </c>
      <c r="E607" s="10" t="s">
        <v>320</v>
      </c>
      <c r="F607" s="57" t="s">
        <v>310</v>
      </c>
      <c r="G607" s="10"/>
      <c r="I607" s="58" t="s">
        <v>2064</v>
      </c>
    </row>
    <row r="608" spans="1:9" ht="59.25" hidden="1" customHeight="1" x14ac:dyDescent="0.2">
      <c r="A608" s="12">
        <v>13</v>
      </c>
      <c r="B608" s="4" t="s">
        <v>2035</v>
      </c>
      <c r="C608" s="7" t="s">
        <v>1378</v>
      </c>
      <c r="D608" s="5">
        <v>3059</v>
      </c>
      <c r="E608" s="10" t="s">
        <v>320</v>
      </c>
      <c r="F608" s="57" t="s">
        <v>7</v>
      </c>
      <c r="G608" s="10"/>
      <c r="I608" s="58" t="s">
        <v>2065</v>
      </c>
    </row>
    <row r="609" spans="1:9" ht="59.25" hidden="1" customHeight="1" x14ac:dyDescent="0.2">
      <c r="A609" s="12">
        <v>14</v>
      </c>
      <c r="B609" s="4" t="s">
        <v>2036</v>
      </c>
      <c r="C609" s="7" t="s">
        <v>2041</v>
      </c>
      <c r="D609" s="5">
        <v>3158</v>
      </c>
      <c r="E609" s="10" t="s">
        <v>320</v>
      </c>
      <c r="F609" s="57" t="s">
        <v>35</v>
      </c>
      <c r="G609" s="10"/>
      <c r="I609" s="58" t="s">
        <v>2066</v>
      </c>
    </row>
    <row r="610" spans="1:9" ht="59.25" hidden="1" customHeight="1" x14ac:dyDescent="0.2">
      <c r="A610" s="12">
        <v>15</v>
      </c>
      <c r="B610" s="4" t="s">
        <v>2036</v>
      </c>
      <c r="C610" s="7" t="s">
        <v>2042</v>
      </c>
      <c r="D610" s="5">
        <v>10707</v>
      </c>
      <c r="E610" s="10" t="s">
        <v>320</v>
      </c>
      <c r="F610" s="57" t="s">
        <v>14</v>
      </c>
      <c r="G610" s="10"/>
      <c r="I610" s="58" t="s">
        <v>2067</v>
      </c>
    </row>
    <row r="611" spans="1:9" ht="59.25" hidden="1" customHeight="1" x14ac:dyDescent="0.2">
      <c r="A611" s="12">
        <v>16</v>
      </c>
      <c r="B611" s="4" t="s">
        <v>2036</v>
      </c>
      <c r="C611" s="7" t="s">
        <v>2079</v>
      </c>
      <c r="D611" s="5">
        <v>1518</v>
      </c>
      <c r="E611" s="10" t="s">
        <v>320</v>
      </c>
      <c r="F611" s="57" t="s">
        <v>268</v>
      </c>
      <c r="G611" s="10"/>
      <c r="I611" s="58" t="s">
        <v>2080</v>
      </c>
    </row>
    <row r="612" spans="1:9" ht="59.25" hidden="1" customHeight="1" x14ac:dyDescent="0.2">
      <c r="A612" s="12">
        <v>17</v>
      </c>
      <c r="B612" s="4" t="s">
        <v>2036</v>
      </c>
      <c r="C612" s="7" t="s">
        <v>1378</v>
      </c>
      <c r="D612" s="5">
        <v>2496</v>
      </c>
      <c r="E612" s="10" t="s">
        <v>320</v>
      </c>
      <c r="F612" s="57" t="s">
        <v>44</v>
      </c>
      <c r="G612" s="10"/>
      <c r="I612" s="58" t="s">
        <v>2068</v>
      </c>
    </row>
    <row r="613" spans="1:9" ht="59.25" hidden="1" customHeight="1" x14ac:dyDescent="0.2">
      <c r="A613" s="12">
        <v>18</v>
      </c>
      <c r="B613" s="4" t="s">
        <v>2036</v>
      </c>
      <c r="C613" s="7" t="s">
        <v>2043</v>
      </c>
      <c r="D613" s="5">
        <v>803</v>
      </c>
      <c r="E613" s="10" t="s">
        <v>320</v>
      </c>
      <c r="F613" s="57" t="s">
        <v>42</v>
      </c>
      <c r="G613" s="10"/>
      <c r="I613" s="58" t="s">
        <v>2069</v>
      </c>
    </row>
    <row r="614" spans="1:9" ht="59.25" hidden="1" customHeight="1" x14ac:dyDescent="0.2">
      <c r="A614" s="12">
        <v>19</v>
      </c>
      <c r="B614" s="4" t="s">
        <v>2036</v>
      </c>
      <c r="C614" s="7" t="s">
        <v>2044</v>
      </c>
      <c r="D614" s="5">
        <v>13938</v>
      </c>
      <c r="E614" s="10" t="s">
        <v>320</v>
      </c>
      <c r="F614" s="57" t="s">
        <v>5</v>
      </c>
      <c r="G614" s="10"/>
      <c r="I614" s="58" t="s">
        <v>2070</v>
      </c>
    </row>
    <row r="615" spans="1:9" ht="59.25" hidden="1" customHeight="1" x14ac:dyDescent="0.2">
      <c r="A615" s="12">
        <v>20</v>
      </c>
      <c r="B615" s="4" t="s">
        <v>2036</v>
      </c>
      <c r="C615" s="7" t="s">
        <v>2045</v>
      </c>
      <c r="D615" s="5">
        <v>2828</v>
      </c>
      <c r="E615" s="10" t="s">
        <v>320</v>
      </c>
      <c r="F615" s="57" t="s">
        <v>20</v>
      </c>
      <c r="G615" s="10"/>
      <c r="I615" s="58" t="s">
        <v>2071</v>
      </c>
    </row>
    <row r="616" spans="1:9" ht="59.25" hidden="1" customHeight="1" x14ac:dyDescent="0.2">
      <c r="A616" s="12">
        <v>21</v>
      </c>
      <c r="B616" s="4" t="s">
        <v>2036</v>
      </c>
      <c r="C616" s="7" t="s">
        <v>2046</v>
      </c>
      <c r="D616" s="5">
        <v>1836</v>
      </c>
      <c r="E616" s="10" t="s">
        <v>320</v>
      </c>
      <c r="F616" s="57" t="s">
        <v>27</v>
      </c>
      <c r="G616" s="10"/>
      <c r="I616" s="58" t="s">
        <v>2072</v>
      </c>
    </row>
    <row r="617" spans="1:9" ht="59.25" hidden="1" customHeight="1" x14ac:dyDescent="0.2">
      <c r="A617" s="12">
        <v>22</v>
      </c>
      <c r="B617" s="4" t="s">
        <v>2036</v>
      </c>
      <c r="C617" s="7" t="s">
        <v>2047</v>
      </c>
      <c r="D617" s="5">
        <v>1274</v>
      </c>
      <c r="E617" s="10" t="s">
        <v>320</v>
      </c>
      <c r="F617" s="57" t="s">
        <v>29</v>
      </c>
      <c r="G617" s="10"/>
      <c r="I617" s="58" t="s">
        <v>2073</v>
      </c>
    </row>
    <row r="618" spans="1:9" ht="59.25" hidden="1" customHeight="1" x14ac:dyDescent="0.2">
      <c r="A618" s="12">
        <v>23</v>
      </c>
      <c r="B618" s="4" t="s">
        <v>2037</v>
      </c>
      <c r="C618" s="7" t="s">
        <v>2048</v>
      </c>
      <c r="D618" s="5">
        <v>20981</v>
      </c>
      <c r="E618" s="10" t="s">
        <v>320</v>
      </c>
      <c r="F618" s="57" t="s">
        <v>44</v>
      </c>
      <c r="G618" s="10"/>
      <c r="I618" s="58" t="s">
        <v>2074</v>
      </c>
    </row>
    <row r="619" spans="1:9" ht="59.25" hidden="1" customHeight="1" x14ac:dyDescent="0.2">
      <c r="A619" s="12">
        <v>24</v>
      </c>
      <c r="B619" s="4" t="s">
        <v>2037</v>
      </c>
      <c r="C619" s="7" t="s">
        <v>2049</v>
      </c>
      <c r="D619" s="5">
        <v>2181</v>
      </c>
      <c r="E619" s="10" t="s">
        <v>320</v>
      </c>
      <c r="F619" s="57" t="s">
        <v>32</v>
      </c>
      <c r="G619" s="10"/>
      <c r="I619" s="58" t="s">
        <v>2075</v>
      </c>
    </row>
    <row r="620" spans="1:9" ht="59.25" hidden="1" customHeight="1" x14ac:dyDescent="0.2">
      <c r="A620" s="12">
        <v>25</v>
      </c>
      <c r="B620" s="4" t="s">
        <v>2037</v>
      </c>
      <c r="C620" s="7" t="s">
        <v>2050</v>
      </c>
      <c r="D620" s="5">
        <v>1535</v>
      </c>
      <c r="E620" s="10" t="s">
        <v>320</v>
      </c>
      <c r="F620" s="57" t="s">
        <v>25</v>
      </c>
      <c r="G620" s="10"/>
      <c r="I620" s="58" t="s">
        <v>2076</v>
      </c>
    </row>
    <row r="621" spans="1:9" ht="59.25" hidden="1" customHeight="1" x14ac:dyDescent="0.2">
      <c r="A621" s="63">
        <v>1</v>
      </c>
      <c r="B621" s="23" t="s">
        <v>2051</v>
      </c>
      <c r="C621" s="60" t="s">
        <v>2052</v>
      </c>
      <c r="D621" s="23">
        <v>3466</v>
      </c>
      <c r="E621" s="23" t="s">
        <v>2</v>
      </c>
      <c r="F621" s="53" t="s">
        <v>32</v>
      </c>
      <c r="G621" s="23" t="s">
        <v>2053</v>
      </c>
      <c r="I621" s="16"/>
    </row>
    <row r="622" spans="1:9" ht="59.25" hidden="1" customHeight="1" x14ac:dyDescent="0.2">
      <c r="A622" s="12">
        <v>1</v>
      </c>
      <c r="B622" s="4" t="s">
        <v>2081</v>
      </c>
      <c r="C622" s="7" t="s">
        <v>2101</v>
      </c>
      <c r="D622" s="5">
        <v>45625</v>
      </c>
      <c r="E622" s="10" t="s">
        <v>320</v>
      </c>
      <c r="F622" s="57" t="s">
        <v>268</v>
      </c>
      <c r="G622" s="10"/>
      <c r="I622" s="58" t="s">
        <v>2104</v>
      </c>
    </row>
    <row r="623" spans="1:9" ht="59.25" hidden="1" customHeight="1" x14ac:dyDescent="0.2">
      <c r="A623" s="12">
        <v>2</v>
      </c>
      <c r="B623" s="4" t="s">
        <v>2082</v>
      </c>
      <c r="C623" s="7" t="s">
        <v>2087</v>
      </c>
      <c r="D623" s="5">
        <v>1241</v>
      </c>
      <c r="E623" s="10" t="s">
        <v>320</v>
      </c>
      <c r="F623" s="57" t="s">
        <v>29</v>
      </c>
      <c r="G623" s="10"/>
      <c r="I623" s="58" t="s">
        <v>2094</v>
      </c>
    </row>
    <row r="624" spans="1:9" ht="59.25" hidden="1" customHeight="1" x14ac:dyDescent="0.2">
      <c r="A624" s="12">
        <v>3</v>
      </c>
      <c r="B624" s="4" t="s">
        <v>2082</v>
      </c>
      <c r="C624" s="7" t="s">
        <v>2088</v>
      </c>
      <c r="D624" s="5">
        <v>12059</v>
      </c>
      <c r="E624" s="10" t="s">
        <v>320</v>
      </c>
      <c r="F624" s="57" t="s">
        <v>284</v>
      </c>
      <c r="G624" s="10"/>
      <c r="I624" s="58" t="s">
        <v>2095</v>
      </c>
    </row>
    <row r="625" spans="1:9" ht="59.25" hidden="1" customHeight="1" x14ac:dyDescent="0.2">
      <c r="A625" s="12">
        <v>4</v>
      </c>
      <c r="B625" s="4" t="s">
        <v>2084</v>
      </c>
      <c r="C625" s="7" t="s">
        <v>2089</v>
      </c>
      <c r="D625" s="5">
        <v>7634</v>
      </c>
      <c r="E625" s="10" t="s">
        <v>320</v>
      </c>
      <c r="F625" s="57" t="s">
        <v>56</v>
      </c>
      <c r="G625" s="10"/>
      <c r="I625" s="58" t="s">
        <v>2096</v>
      </c>
    </row>
    <row r="626" spans="1:9" ht="59.25" hidden="1" customHeight="1" x14ac:dyDescent="0.2">
      <c r="A626" s="12">
        <v>5</v>
      </c>
      <c r="B626" s="4" t="s">
        <v>2083</v>
      </c>
      <c r="C626" s="7" t="s">
        <v>2102</v>
      </c>
      <c r="D626" s="5">
        <v>10507</v>
      </c>
      <c r="E626" s="10" t="s">
        <v>320</v>
      </c>
      <c r="F626" s="57" t="s">
        <v>22</v>
      </c>
      <c r="G626" s="10"/>
      <c r="I626" s="58" t="s">
        <v>2105</v>
      </c>
    </row>
    <row r="627" spans="1:9" ht="59.25" hidden="1" customHeight="1" x14ac:dyDescent="0.2">
      <c r="A627" s="12">
        <v>6</v>
      </c>
      <c r="B627" s="4" t="s">
        <v>2085</v>
      </c>
      <c r="C627" s="7" t="s">
        <v>2090</v>
      </c>
      <c r="D627" s="5">
        <v>2155</v>
      </c>
      <c r="E627" s="10" t="s">
        <v>320</v>
      </c>
      <c r="F627" s="57" t="s">
        <v>284</v>
      </c>
      <c r="G627" s="10"/>
      <c r="I627" s="58" t="s">
        <v>2097</v>
      </c>
    </row>
    <row r="628" spans="1:9" ht="59.25" hidden="1" customHeight="1" x14ac:dyDescent="0.2">
      <c r="A628" s="12">
        <v>7</v>
      </c>
      <c r="B628" s="4" t="s">
        <v>2085</v>
      </c>
      <c r="C628" s="7" t="s">
        <v>2091</v>
      </c>
      <c r="D628" s="5">
        <v>1992</v>
      </c>
      <c r="E628" s="10" t="s">
        <v>320</v>
      </c>
      <c r="F628" s="57" t="s">
        <v>16</v>
      </c>
      <c r="G628" s="10"/>
      <c r="I628" s="58" t="s">
        <v>2098</v>
      </c>
    </row>
    <row r="629" spans="1:9" ht="59.25" hidden="1" customHeight="1" x14ac:dyDescent="0.2">
      <c r="A629" s="12">
        <v>8</v>
      </c>
      <c r="B629" s="4" t="s">
        <v>2085</v>
      </c>
      <c r="C629" s="7" t="s">
        <v>2088</v>
      </c>
      <c r="D629" s="5">
        <v>4247</v>
      </c>
      <c r="E629" s="10" t="s">
        <v>320</v>
      </c>
      <c r="F629" s="57" t="s">
        <v>284</v>
      </c>
      <c r="G629" s="10"/>
      <c r="I629" s="58" t="s">
        <v>2095</v>
      </c>
    </row>
    <row r="630" spans="1:9" ht="59.25" hidden="1" customHeight="1" x14ac:dyDescent="0.2">
      <c r="A630" s="12">
        <v>9</v>
      </c>
      <c r="B630" s="4" t="s">
        <v>2085</v>
      </c>
      <c r="C630" s="7" t="s">
        <v>2092</v>
      </c>
      <c r="D630" s="5">
        <v>5836</v>
      </c>
      <c r="E630" s="10" t="s">
        <v>320</v>
      </c>
      <c r="F630" s="57" t="s">
        <v>34</v>
      </c>
      <c r="G630" s="10"/>
      <c r="I630" s="58" t="s">
        <v>2099</v>
      </c>
    </row>
    <row r="631" spans="1:9" ht="59.25" hidden="1" customHeight="1" x14ac:dyDescent="0.2">
      <c r="A631" s="12">
        <v>10</v>
      </c>
      <c r="B631" s="4" t="s">
        <v>2085</v>
      </c>
      <c r="C631" s="7" t="s">
        <v>2103</v>
      </c>
      <c r="D631" s="5">
        <v>9148</v>
      </c>
      <c r="E631" s="10" t="s">
        <v>320</v>
      </c>
      <c r="F631" s="57" t="s">
        <v>29</v>
      </c>
      <c r="G631" s="10"/>
      <c r="I631" s="58" t="s">
        <v>2106</v>
      </c>
    </row>
    <row r="632" spans="1:9" ht="59.25" hidden="1" customHeight="1" x14ac:dyDescent="0.2">
      <c r="A632" s="12">
        <v>11</v>
      </c>
      <c r="B632" s="4" t="s">
        <v>2086</v>
      </c>
      <c r="C632" s="7" t="s">
        <v>2093</v>
      </c>
      <c r="D632" s="5">
        <v>13264</v>
      </c>
      <c r="E632" s="10" t="s">
        <v>320</v>
      </c>
      <c r="F632" s="57" t="s">
        <v>16</v>
      </c>
      <c r="G632" s="10"/>
      <c r="I632" s="58" t="s">
        <v>2100</v>
      </c>
    </row>
    <row r="633" spans="1:9" ht="59.25" hidden="1" customHeight="1" x14ac:dyDescent="0.2">
      <c r="A633" s="12">
        <v>12</v>
      </c>
      <c r="B633" s="4" t="s">
        <v>2107</v>
      </c>
      <c r="C633" s="7" t="s">
        <v>2113</v>
      </c>
      <c r="D633" s="5">
        <v>10102</v>
      </c>
      <c r="E633" s="10" t="s">
        <v>320</v>
      </c>
      <c r="F633" s="57" t="s">
        <v>56</v>
      </c>
      <c r="G633" s="10"/>
      <c r="I633" s="58" t="s">
        <v>2130</v>
      </c>
    </row>
    <row r="634" spans="1:9" ht="59.25" hidden="1" customHeight="1" x14ac:dyDescent="0.2">
      <c r="A634" s="12">
        <v>13</v>
      </c>
      <c r="B634" s="4" t="s">
        <v>2108</v>
      </c>
      <c r="C634" s="7" t="s">
        <v>2114</v>
      </c>
      <c r="D634" s="5">
        <v>1661</v>
      </c>
      <c r="E634" s="10" t="s">
        <v>320</v>
      </c>
      <c r="F634" s="57" t="s">
        <v>17</v>
      </c>
      <c r="G634" s="10"/>
      <c r="I634" s="58" t="s">
        <v>2131</v>
      </c>
    </row>
    <row r="635" spans="1:9" ht="59.25" hidden="1" customHeight="1" x14ac:dyDescent="0.2">
      <c r="A635" s="12">
        <v>14</v>
      </c>
      <c r="B635" s="4" t="s">
        <v>2109</v>
      </c>
      <c r="C635" s="7" t="s">
        <v>2115</v>
      </c>
      <c r="D635" s="5">
        <v>6635</v>
      </c>
      <c r="E635" s="10" t="s">
        <v>320</v>
      </c>
      <c r="F635" s="57" t="s">
        <v>17</v>
      </c>
      <c r="G635" s="10"/>
      <c r="I635" s="58" t="s">
        <v>2132</v>
      </c>
    </row>
    <row r="636" spans="1:9" ht="59.25" hidden="1" customHeight="1" x14ac:dyDescent="0.2">
      <c r="A636" s="12">
        <v>15</v>
      </c>
      <c r="B636" s="4" t="s">
        <v>2109</v>
      </c>
      <c r="C636" s="7" t="s">
        <v>2116</v>
      </c>
      <c r="D636" s="5">
        <v>3116</v>
      </c>
      <c r="E636" s="10" t="s">
        <v>320</v>
      </c>
      <c r="F636" s="57" t="s">
        <v>10</v>
      </c>
      <c r="G636" s="10"/>
      <c r="I636" s="58" t="s">
        <v>2133</v>
      </c>
    </row>
    <row r="637" spans="1:9" ht="59.25" hidden="1" customHeight="1" x14ac:dyDescent="0.2">
      <c r="A637" s="12">
        <v>16</v>
      </c>
      <c r="B637" s="4" t="s">
        <v>2109</v>
      </c>
      <c r="C637" s="7" t="s">
        <v>2117</v>
      </c>
      <c r="D637" s="5">
        <v>17491</v>
      </c>
      <c r="E637" s="10" t="s">
        <v>320</v>
      </c>
      <c r="F637" s="57" t="s">
        <v>18</v>
      </c>
      <c r="G637" s="10"/>
      <c r="I637" s="58" t="s">
        <v>2134</v>
      </c>
    </row>
    <row r="638" spans="1:9" ht="59.25" hidden="1" customHeight="1" x14ac:dyDescent="0.2">
      <c r="A638" s="12">
        <v>17</v>
      </c>
      <c r="B638" s="4" t="s">
        <v>2109</v>
      </c>
      <c r="C638" s="7" t="s">
        <v>769</v>
      </c>
      <c r="D638" s="5">
        <v>11369</v>
      </c>
      <c r="E638" s="10" t="s">
        <v>320</v>
      </c>
      <c r="F638" s="57" t="s">
        <v>58</v>
      </c>
      <c r="G638" s="10"/>
      <c r="I638" s="58" t="s">
        <v>2135</v>
      </c>
    </row>
    <row r="639" spans="1:9" ht="59.25" hidden="1" customHeight="1" x14ac:dyDescent="0.2">
      <c r="A639" s="12">
        <v>18</v>
      </c>
      <c r="B639" s="4" t="s">
        <v>2110</v>
      </c>
      <c r="C639" s="7" t="s">
        <v>2118</v>
      </c>
      <c r="D639" s="5">
        <v>23832</v>
      </c>
      <c r="E639" s="10" t="s">
        <v>320</v>
      </c>
      <c r="F639" s="57" t="s">
        <v>9</v>
      </c>
      <c r="G639" s="10"/>
      <c r="I639" s="58" t="s">
        <v>2136</v>
      </c>
    </row>
    <row r="640" spans="1:9" ht="59.25" hidden="1" customHeight="1" x14ac:dyDescent="0.2">
      <c r="A640" s="12">
        <v>19</v>
      </c>
      <c r="B640" s="4" t="s">
        <v>2111</v>
      </c>
      <c r="C640" s="7" t="s">
        <v>2119</v>
      </c>
      <c r="D640" s="5">
        <v>11818</v>
      </c>
      <c r="E640" s="10" t="s">
        <v>320</v>
      </c>
      <c r="F640" s="57" t="s">
        <v>8</v>
      </c>
      <c r="G640" s="10"/>
      <c r="I640" s="58" t="s">
        <v>2137</v>
      </c>
    </row>
    <row r="641" spans="1:9" ht="59.25" hidden="1" customHeight="1" x14ac:dyDescent="0.2">
      <c r="A641" s="12">
        <v>20</v>
      </c>
      <c r="B641" s="4" t="s">
        <v>2111</v>
      </c>
      <c r="C641" s="7" t="s">
        <v>2120</v>
      </c>
      <c r="D641" s="5">
        <v>7170</v>
      </c>
      <c r="E641" s="10" t="s">
        <v>320</v>
      </c>
      <c r="F641" s="57" t="s">
        <v>30</v>
      </c>
      <c r="G641" s="10"/>
      <c r="I641" s="58" t="s">
        <v>2138</v>
      </c>
    </row>
    <row r="642" spans="1:9" ht="59.25" hidden="1" customHeight="1" x14ac:dyDescent="0.2">
      <c r="A642" s="12">
        <v>21</v>
      </c>
      <c r="B642" s="4" t="s">
        <v>2112</v>
      </c>
      <c r="C642" s="7" t="s">
        <v>1711</v>
      </c>
      <c r="D642" s="5">
        <v>2091</v>
      </c>
      <c r="E642" s="10" t="s">
        <v>320</v>
      </c>
      <c r="F642" s="57" t="s">
        <v>25</v>
      </c>
      <c r="G642" s="10"/>
      <c r="I642" s="58" t="s">
        <v>2139</v>
      </c>
    </row>
    <row r="643" spans="1:9" ht="59.25" hidden="1" customHeight="1" x14ac:dyDescent="0.2">
      <c r="A643" s="12">
        <v>22</v>
      </c>
      <c r="B643" s="4" t="s">
        <v>2112</v>
      </c>
      <c r="C643" s="66" t="s">
        <v>2141</v>
      </c>
      <c r="D643" s="5">
        <v>33825</v>
      </c>
      <c r="E643" s="10" t="s">
        <v>320</v>
      </c>
      <c r="F643" s="57" t="s">
        <v>23</v>
      </c>
      <c r="G643" s="10"/>
      <c r="I643" s="80" t="s">
        <v>2142</v>
      </c>
    </row>
    <row r="644" spans="1:9" ht="59.25" hidden="1" customHeight="1" x14ac:dyDescent="0.2">
      <c r="A644" s="12">
        <v>23</v>
      </c>
      <c r="B644" s="4" t="s">
        <v>2112</v>
      </c>
      <c r="C644" s="7" t="s">
        <v>1669</v>
      </c>
      <c r="D644" s="5">
        <v>2380</v>
      </c>
      <c r="E644" s="10" t="s">
        <v>320</v>
      </c>
      <c r="F644" s="57" t="s">
        <v>70</v>
      </c>
      <c r="G644" s="10"/>
      <c r="I644" s="58" t="s">
        <v>2140</v>
      </c>
    </row>
    <row r="645" spans="1:9" ht="59.25" hidden="1" customHeight="1" x14ac:dyDescent="0.2">
      <c r="A645" s="63">
        <v>1</v>
      </c>
      <c r="B645" s="23" t="s">
        <v>2124</v>
      </c>
      <c r="C645" s="72" t="s">
        <v>2123</v>
      </c>
      <c r="D645" s="73">
        <v>2930</v>
      </c>
      <c r="E645" s="23" t="s">
        <v>710</v>
      </c>
      <c r="F645" s="53" t="s">
        <v>42</v>
      </c>
      <c r="G645" s="23" t="s">
        <v>2121</v>
      </c>
      <c r="I645" s="40" t="str">
        <f t="shared" ref="I645:I647" si="15">C645&amp;" МЖД по адресу: г. Калуга,  "&amp;F645</f>
        <v>Замена блока питания для расходомера МастерФлоу 5.2.1 МЖД по адресу: г. Калуга,  ул. М. Жукова, д. 49</v>
      </c>
    </row>
    <row r="646" spans="1:9" ht="59.25" hidden="1" customHeight="1" x14ac:dyDescent="0.2">
      <c r="A646" s="63">
        <v>2</v>
      </c>
      <c r="B646" s="23" t="s">
        <v>2125</v>
      </c>
      <c r="C646" s="72" t="s">
        <v>2123</v>
      </c>
      <c r="D646" s="73">
        <v>2930</v>
      </c>
      <c r="E646" s="23" t="s">
        <v>710</v>
      </c>
      <c r="F646" s="53" t="s">
        <v>8</v>
      </c>
      <c r="G646" s="23" t="s">
        <v>2122</v>
      </c>
      <c r="I646" s="40" t="str">
        <f t="shared" si="15"/>
        <v>Замена блока питания для расходомера МастерФлоу 5.2.1 МЖД по адресу: г. Калуга,  ул. Баррикад, д. 139</v>
      </c>
    </row>
    <row r="647" spans="1:9" ht="59.25" hidden="1" customHeight="1" x14ac:dyDescent="0.2">
      <c r="A647" s="63">
        <v>3</v>
      </c>
      <c r="B647" s="23" t="s">
        <v>2126</v>
      </c>
      <c r="C647" s="72" t="s">
        <v>2128</v>
      </c>
      <c r="D647" s="73">
        <v>17825.61</v>
      </c>
      <c r="E647" s="23" t="s">
        <v>2127</v>
      </c>
      <c r="F647" s="53" t="s">
        <v>26</v>
      </c>
      <c r="G647" s="23" t="s">
        <v>2129</v>
      </c>
      <c r="I647" s="40" t="str">
        <f t="shared" si="15"/>
        <v>Устранение аварийной ситуации проведением замены стояка газопровода в квартирах №8, 4  МЖД по адресу: г. Калуга,  ул. М. Жукова, д. 23</v>
      </c>
    </row>
    <row r="648" spans="1:9" ht="59.25" hidden="1" customHeight="1" x14ac:dyDescent="0.2">
      <c r="A648" s="12">
        <v>1</v>
      </c>
      <c r="B648" s="4" t="s">
        <v>2143</v>
      </c>
      <c r="C648" s="7" t="s">
        <v>2148</v>
      </c>
      <c r="D648" s="5">
        <v>2238</v>
      </c>
      <c r="E648" s="10" t="s">
        <v>320</v>
      </c>
      <c r="F648" s="57" t="s">
        <v>17</v>
      </c>
      <c r="G648" s="10"/>
      <c r="I648" s="58" t="s">
        <v>2171</v>
      </c>
    </row>
    <row r="649" spans="1:9" ht="59.25" hidden="1" customHeight="1" x14ac:dyDescent="0.2">
      <c r="A649" s="12">
        <v>2</v>
      </c>
      <c r="B649" s="4" t="s">
        <v>2144</v>
      </c>
      <c r="C649" s="7" t="s">
        <v>2149</v>
      </c>
      <c r="D649" s="5">
        <v>6481</v>
      </c>
      <c r="E649" s="10" t="s">
        <v>320</v>
      </c>
      <c r="F649" s="57" t="s">
        <v>25</v>
      </c>
      <c r="G649" s="10"/>
      <c r="I649" s="58" t="s">
        <v>2172</v>
      </c>
    </row>
    <row r="650" spans="1:9" ht="59.25" hidden="1" customHeight="1" x14ac:dyDescent="0.2">
      <c r="A650" s="12">
        <v>3</v>
      </c>
      <c r="B650" s="4" t="s">
        <v>2145</v>
      </c>
      <c r="C650" s="7" t="s">
        <v>2150</v>
      </c>
      <c r="D650" s="5">
        <v>3284</v>
      </c>
      <c r="E650" s="10" t="s">
        <v>320</v>
      </c>
      <c r="F650" s="57" t="s">
        <v>23</v>
      </c>
      <c r="G650" s="10"/>
      <c r="I650" s="58" t="s">
        <v>2173</v>
      </c>
    </row>
    <row r="651" spans="1:9" ht="59.25" hidden="1" customHeight="1" x14ac:dyDescent="0.2">
      <c r="A651" s="12">
        <v>4</v>
      </c>
      <c r="B651" s="4" t="s">
        <v>2146</v>
      </c>
      <c r="C651" s="6" t="s">
        <v>2148</v>
      </c>
      <c r="D651" s="5">
        <v>3409</v>
      </c>
      <c r="E651" s="10" t="s">
        <v>320</v>
      </c>
      <c r="F651" s="57" t="s">
        <v>27</v>
      </c>
      <c r="G651" s="10"/>
      <c r="I651" s="58" t="s">
        <v>2174</v>
      </c>
    </row>
    <row r="652" spans="1:9" ht="59.25" hidden="1" customHeight="1" x14ac:dyDescent="0.2">
      <c r="A652" s="12">
        <v>5</v>
      </c>
      <c r="B652" s="4" t="s">
        <v>2146</v>
      </c>
      <c r="C652" s="7" t="s">
        <v>2151</v>
      </c>
      <c r="D652" s="5">
        <v>5622</v>
      </c>
      <c r="E652" s="10" t="s">
        <v>320</v>
      </c>
      <c r="F652" s="57" t="s">
        <v>10</v>
      </c>
      <c r="G652" s="10"/>
      <c r="I652" s="58" t="s">
        <v>2175</v>
      </c>
    </row>
    <row r="653" spans="1:9" ht="59.25" hidden="1" customHeight="1" x14ac:dyDescent="0.2">
      <c r="A653" s="12">
        <v>6</v>
      </c>
      <c r="B653" s="4" t="s">
        <v>2152</v>
      </c>
      <c r="C653" s="6" t="s">
        <v>2158</v>
      </c>
      <c r="D653" s="5">
        <v>8869</v>
      </c>
      <c r="E653" s="10" t="s">
        <v>320</v>
      </c>
      <c r="F653" s="57" t="s">
        <v>14</v>
      </c>
      <c r="G653" s="10"/>
      <c r="I653" s="58" t="s">
        <v>2176</v>
      </c>
    </row>
    <row r="654" spans="1:9" ht="59.25" hidden="1" customHeight="1" x14ac:dyDescent="0.2">
      <c r="A654" s="12">
        <v>7</v>
      </c>
      <c r="B654" s="4" t="s">
        <v>2153</v>
      </c>
      <c r="C654" s="6" t="s">
        <v>2158</v>
      </c>
      <c r="D654" s="5">
        <v>8878</v>
      </c>
      <c r="E654" s="10" t="s">
        <v>320</v>
      </c>
      <c r="F654" s="57" t="s">
        <v>46</v>
      </c>
      <c r="G654" s="10"/>
      <c r="I654" s="58" t="s">
        <v>2177</v>
      </c>
    </row>
    <row r="655" spans="1:9" ht="59.25" hidden="1" customHeight="1" x14ac:dyDescent="0.2">
      <c r="A655" s="12">
        <v>8</v>
      </c>
      <c r="B655" s="4" t="s">
        <v>2154</v>
      </c>
      <c r="C655" s="6" t="s">
        <v>2159</v>
      </c>
      <c r="D655" s="5">
        <v>6601</v>
      </c>
      <c r="E655" s="10" t="s">
        <v>320</v>
      </c>
      <c r="F655" s="57" t="s">
        <v>29</v>
      </c>
      <c r="G655" s="10"/>
      <c r="I655" s="58" t="s">
        <v>2178</v>
      </c>
    </row>
    <row r="656" spans="1:9" ht="59.25" hidden="1" customHeight="1" x14ac:dyDescent="0.2">
      <c r="A656" s="12">
        <v>9</v>
      </c>
      <c r="B656" s="4" t="s">
        <v>2154</v>
      </c>
      <c r="C656" s="6" t="s">
        <v>1905</v>
      </c>
      <c r="D656" s="5">
        <v>5036</v>
      </c>
      <c r="E656" s="10" t="s">
        <v>320</v>
      </c>
      <c r="F656" s="57" t="s">
        <v>7</v>
      </c>
      <c r="G656" s="10"/>
      <c r="I656" s="58" t="s">
        <v>1948</v>
      </c>
    </row>
    <row r="657" spans="1:9" ht="59.25" hidden="1" customHeight="1" x14ac:dyDescent="0.2">
      <c r="A657" s="12">
        <v>10</v>
      </c>
      <c r="B657" s="4" t="s">
        <v>2154</v>
      </c>
      <c r="C657" s="6" t="s">
        <v>2160</v>
      </c>
      <c r="D657" s="5">
        <v>1066</v>
      </c>
      <c r="E657" s="10" t="s">
        <v>320</v>
      </c>
      <c r="F657" s="57" t="s">
        <v>5</v>
      </c>
      <c r="G657" s="10"/>
      <c r="I657" s="58" t="s">
        <v>2179</v>
      </c>
    </row>
    <row r="658" spans="1:9" ht="59.25" hidden="1" customHeight="1" x14ac:dyDescent="0.2">
      <c r="A658" s="12">
        <v>11</v>
      </c>
      <c r="B658" s="4" t="s">
        <v>2154</v>
      </c>
      <c r="C658" s="6" t="s">
        <v>2161</v>
      </c>
      <c r="D658" s="5">
        <v>19102</v>
      </c>
      <c r="E658" s="10" t="s">
        <v>320</v>
      </c>
      <c r="F658" s="57" t="s">
        <v>25</v>
      </c>
      <c r="G658" s="10"/>
      <c r="I658" s="58" t="s">
        <v>2180</v>
      </c>
    </row>
    <row r="659" spans="1:9" ht="59.25" hidden="1" customHeight="1" x14ac:dyDescent="0.2">
      <c r="A659" s="12">
        <v>12</v>
      </c>
      <c r="B659" s="4" t="s">
        <v>2154</v>
      </c>
      <c r="C659" s="6" t="s">
        <v>2162</v>
      </c>
      <c r="D659" s="5">
        <v>4538</v>
      </c>
      <c r="E659" s="10" t="s">
        <v>320</v>
      </c>
      <c r="F659" s="57" t="s">
        <v>5</v>
      </c>
      <c r="G659" s="10"/>
      <c r="I659" s="58" t="s">
        <v>2181</v>
      </c>
    </row>
    <row r="660" spans="1:9" ht="59.25" hidden="1" customHeight="1" x14ac:dyDescent="0.2">
      <c r="A660" s="12">
        <v>13</v>
      </c>
      <c r="B660" s="4" t="s">
        <v>2154</v>
      </c>
      <c r="C660" s="6" t="s">
        <v>2163</v>
      </c>
      <c r="D660" s="5">
        <v>6640</v>
      </c>
      <c r="E660" s="10" t="s">
        <v>320</v>
      </c>
      <c r="F660" s="57" t="s">
        <v>25</v>
      </c>
      <c r="G660" s="10"/>
      <c r="I660" s="58" t="s">
        <v>2182</v>
      </c>
    </row>
    <row r="661" spans="1:9" ht="59.25" hidden="1" customHeight="1" x14ac:dyDescent="0.2">
      <c r="A661" s="12">
        <v>14</v>
      </c>
      <c r="B661" s="4" t="s">
        <v>2154</v>
      </c>
      <c r="C661" s="6" t="s">
        <v>2158</v>
      </c>
      <c r="D661" s="5">
        <v>8449</v>
      </c>
      <c r="E661" s="10" t="s">
        <v>320</v>
      </c>
      <c r="F661" s="57" t="s">
        <v>284</v>
      </c>
      <c r="G661" s="10"/>
      <c r="I661" s="62" t="s">
        <v>2183</v>
      </c>
    </row>
    <row r="662" spans="1:9" ht="59.25" hidden="1" customHeight="1" x14ac:dyDescent="0.2">
      <c r="A662" s="12">
        <v>15</v>
      </c>
      <c r="B662" s="4" t="s">
        <v>2155</v>
      </c>
      <c r="C662" s="6" t="s">
        <v>2164</v>
      </c>
      <c r="D662" s="5">
        <v>1611</v>
      </c>
      <c r="E662" s="10" t="s">
        <v>320</v>
      </c>
      <c r="F662" s="57" t="s">
        <v>35</v>
      </c>
      <c r="G662" s="10"/>
      <c r="I662" s="58" t="s">
        <v>2184</v>
      </c>
    </row>
    <row r="663" spans="1:9" ht="59.25" hidden="1" customHeight="1" x14ac:dyDescent="0.2">
      <c r="A663" s="12">
        <v>16</v>
      </c>
      <c r="B663" s="4" t="s">
        <v>2155</v>
      </c>
      <c r="C663" s="6" t="s">
        <v>2165</v>
      </c>
      <c r="D663" s="5">
        <v>16374</v>
      </c>
      <c r="E663" s="10" t="s">
        <v>320</v>
      </c>
      <c r="F663" s="57" t="s">
        <v>28</v>
      </c>
      <c r="G663" s="10"/>
      <c r="I663" s="62" t="s">
        <v>2185</v>
      </c>
    </row>
    <row r="664" spans="1:9" ht="59.25" hidden="1" customHeight="1" x14ac:dyDescent="0.2">
      <c r="A664" s="12">
        <v>17</v>
      </c>
      <c r="B664" s="4" t="s">
        <v>2155</v>
      </c>
      <c r="C664" s="6" t="s">
        <v>2166</v>
      </c>
      <c r="D664" s="5">
        <v>10510</v>
      </c>
      <c r="E664" s="10" t="s">
        <v>320</v>
      </c>
      <c r="F664" s="57" t="s">
        <v>10</v>
      </c>
      <c r="G664" s="10"/>
      <c r="I664" s="58" t="s">
        <v>2186</v>
      </c>
    </row>
    <row r="665" spans="1:9" ht="59.25" hidden="1" customHeight="1" x14ac:dyDescent="0.2">
      <c r="A665" s="12">
        <v>18</v>
      </c>
      <c r="B665" s="4" t="s">
        <v>2156</v>
      </c>
      <c r="C665" s="6" t="s">
        <v>2167</v>
      </c>
      <c r="D665" s="5">
        <v>23617</v>
      </c>
      <c r="E665" s="10" t="s">
        <v>320</v>
      </c>
      <c r="F665" s="57" t="s">
        <v>17</v>
      </c>
      <c r="G665" s="10"/>
      <c r="I665" s="58" t="s">
        <v>2187</v>
      </c>
    </row>
    <row r="666" spans="1:9" ht="59.25" hidden="1" customHeight="1" x14ac:dyDescent="0.2">
      <c r="A666" s="12">
        <v>19</v>
      </c>
      <c r="B666" s="4" t="s">
        <v>2157</v>
      </c>
      <c r="C666" s="6" t="s">
        <v>2168</v>
      </c>
      <c r="D666" s="5">
        <v>4929</v>
      </c>
      <c r="E666" s="10" t="s">
        <v>320</v>
      </c>
      <c r="F666" s="57" t="s">
        <v>6</v>
      </c>
      <c r="G666" s="10"/>
      <c r="I666" s="58" t="s">
        <v>2188</v>
      </c>
    </row>
    <row r="667" spans="1:9" ht="59.25" hidden="1" customHeight="1" x14ac:dyDescent="0.2">
      <c r="A667" s="12">
        <v>20</v>
      </c>
      <c r="B667" s="4" t="s">
        <v>2157</v>
      </c>
      <c r="C667" s="6" t="s">
        <v>2170</v>
      </c>
      <c r="D667" s="5">
        <v>7880</v>
      </c>
      <c r="E667" s="10" t="s">
        <v>320</v>
      </c>
      <c r="F667" s="57" t="s">
        <v>14</v>
      </c>
      <c r="G667" s="10"/>
      <c r="I667" s="62" t="s">
        <v>2189</v>
      </c>
    </row>
    <row r="668" spans="1:9" ht="59.25" hidden="1" customHeight="1" x14ac:dyDescent="0.2">
      <c r="A668" s="12">
        <v>21</v>
      </c>
      <c r="B668" s="4" t="s">
        <v>2157</v>
      </c>
      <c r="C668" s="6" t="s">
        <v>1811</v>
      </c>
      <c r="D668" s="5">
        <v>3577</v>
      </c>
      <c r="E668" s="10" t="s">
        <v>320</v>
      </c>
      <c r="F668" s="57" t="s">
        <v>59</v>
      </c>
      <c r="G668" s="10"/>
      <c r="I668" s="62" t="s">
        <v>2190</v>
      </c>
    </row>
    <row r="669" spans="1:9" ht="59.25" hidden="1" customHeight="1" x14ac:dyDescent="0.2">
      <c r="A669" s="12">
        <v>22</v>
      </c>
      <c r="B669" s="4" t="s">
        <v>2157</v>
      </c>
      <c r="C669" s="6" t="s">
        <v>2169</v>
      </c>
      <c r="D669" s="5">
        <v>6204</v>
      </c>
      <c r="E669" s="10" t="s">
        <v>320</v>
      </c>
      <c r="F669" s="57" t="s">
        <v>69</v>
      </c>
      <c r="G669" s="10"/>
      <c r="I669" s="58" t="s">
        <v>2191</v>
      </c>
    </row>
    <row r="670" spans="1:9" ht="81.75" customHeight="1" x14ac:dyDescent="0.2">
      <c r="A670" s="63">
        <v>1</v>
      </c>
      <c r="B670" s="23" t="s">
        <v>2147</v>
      </c>
      <c r="C670" s="72" t="s">
        <v>2033</v>
      </c>
      <c r="D670" s="73">
        <v>129600</v>
      </c>
      <c r="E670" s="23" t="s">
        <v>318</v>
      </c>
      <c r="F670" s="53" t="s">
        <v>48</v>
      </c>
      <c r="G670" s="23" t="s">
        <v>2034</v>
      </c>
      <c r="I670" s="40"/>
    </row>
    <row r="671" spans="1:9" ht="59.25" hidden="1" customHeight="1" x14ac:dyDescent="0.2">
      <c r="A671" s="12">
        <v>1</v>
      </c>
      <c r="B671" s="4" t="s">
        <v>2199</v>
      </c>
      <c r="C671" s="6" t="s">
        <v>2203</v>
      </c>
      <c r="D671" s="5">
        <v>9107</v>
      </c>
      <c r="E671" s="10" t="s">
        <v>320</v>
      </c>
      <c r="F671" s="57" t="s">
        <v>273</v>
      </c>
      <c r="G671" s="10"/>
      <c r="I671" s="58" t="s">
        <v>2234</v>
      </c>
    </row>
    <row r="672" spans="1:9" ht="59.25" hidden="1" customHeight="1" x14ac:dyDescent="0.2">
      <c r="A672" s="12">
        <v>2</v>
      </c>
      <c r="B672" s="4" t="s">
        <v>2199</v>
      </c>
      <c r="C672" s="6" t="s">
        <v>2117</v>
      </c>
      <c r="D672" s="5">
        <v>4127</v>
      </c>
      <c r="E672" s="10" t="s">
        <v>320</v>
      </c>
      <c r="F672" s="57" t="s">
        <v>14</v>
      </c>
      <c r="G672" s="10"/>
      <c r="I672" s="58" t="s">
        <v>2235</v>
      </c>
    </row>
    <row r="673" spans="1:9" ht="59.25" hidden="1" customHeight="1" x14ac:dyDescent="0.2">
      <c r="A673" s="12">
        <v>3</v>
      </c>
      <c r="B673" s="4" t="s">
        <v>2199</v>
      </c>
      <c r="C673" s="6" t="s">
        <v>2204</v>
      </c>
      <c r="D673" s="5">
        <v>12046</v>
      </c>
      <c r="E673" s="10" t="s">
        <v>320</v>
      </c>
      <c r="F673" s="57" t="s">
        <v>270</v>
      </c>
      <c r="G673" s="10"/>
      <c r="I673" s="58" t="s">
        <v>2236</v>
      </c>
    </row>
    <row r="674" spans="1:9" ht="59.25" hidden="1" customHeight="1" x14ac:dyDescent="0.2">
      <c r="A674" s="12">
        <v>4</v>
      </c>
      <c r="B674" s="4" t="s">
        <v>2199</v>
      </c>
      <c r="C674" s="6" t="s">
        <v>2117</v>
      </c>
      <c r="D674" s="5">
        <v>3338</v>
      </c>
      <c r="E674" s="10" t="s">
        <v>320</v>
      </c>
      <c r="F674" s="57" t="s">
        <v>7</v>
      </c>
      <c r="G674" s="10"/>
      <c r="I674" s="58" t="s">
        <v>2237</v>
      </c>
    </row>
    <row r="675" spans="1:9" ht="59.25" hidden="1" customHeight="1" x14ac:dyDescent="0.2">
      <c r="A675" s="12">
        <v>5</v>
      </c>
      <c r="B675" s="4" t="s">
        <v>2200</v>
      </c>
      <c r="C675" s="6" t="s">
        <v>2205</v>
      </c>
      <c r="D675" s="5">
        <v>4593</v>
      </c>
      <c r="E675" s="10" t="s">
        <v>320</v>
      </c>
      <c r="F675" s="57" t="s">
        <v>45</v>
      </c>
      <c r="G675" s="10"/>
      <c r="I675" s="58" t="s">
        <v>2238</v>
      </c>
    </row>
    <row r="676" spans="1:9" ht="59.25" hidden="1" customHeight="1" x14ac:dyDescent="0.2">
      <c r="A676" s="12">
        <v>6</v>
      </c>
      <c r="B676" s="4" t="s">
        <v>2200</v>
      </c>
      <c r="C676" s="6" t="s">
        <v>2206</v>
      </c>
      <c r="D676" s="5">
        <v>2952</v>
      </c>
      <c r="E676" s="10" t="s">
        <v>320</v>
      </c>
      <c r="F676" s="57" t="s">
        <v>24</v>
      </c>
      <c r="G676" s="10"/>
      <c r="I676" s="58" t="s">
        <v>2239</v>
      </c>
    </row>
    <row r="677" spans="1:9" ht="59.25" hidden="1" customHeight="1" x14ac:dyDescent="0.2">
      <c r="A677" s="12">
        <v>7</v>
      </c>
      <c r="B677" s="4" t="s">
        <v>2200</v>
      </c>
      <c r="C677" s="68" t="s">
        <v>2250</v>
      </c>
      <c r="D677" s="5">
        <v>35526</v>
      </c>
      <c r="E677" s="10" t="s">
        <v>320</v>
      </c>
      <c r="F677" s="57" t="s">
        <v>8</v>
      </c>
      <c r="G677" s="10"/>
      <c r="I677" s="101" t="s">
        <v>2252</v>
      </c>
    </row>
    <row r="678" spans="1:9" ht="59.25" hidden="1" customHeight="1" x14ac:dyDescent="0.2">
      <c r="A678" s="12">
        <v>8</v>
      </c>
      <c r="B678" s="4" t="s">
        <v>2200</v>
      </c>
      <c r="C678" s="68" t="s">
        <v>2251</v>
      </c>
      <c r="D678" s="5">
        <v>4822</v>
      </c>
      <c r="E678" s="10" t="s">
        <v>320</v>
      </c>
      <c r="F678" s="57" t="s">
        <v>268</v>
      </c>
      <c r="G678" s="10"/>
      <c r="I678" s="101" t="s">
        <v>2253</v>
      </c>
    </row>
    <row r="679" spans="1:9" ht="59.25" hidden="1" customHeight="1" x14ac:dyDescent="0.2">
      <c r="A679" s="12">
        <v>9</v>
      </c>
      <c r="B679" s="4" t="s">
        <v>2201</v>
      </c>
      <c r="C679" s="6" t="s">
        <v>2207</v>
      </c>
      <c r="D679" s="5">
        <v>14373</v>
      </c>
      <c r="E679" s="10" t="s">
        <v>320</v>
      </c>
      <c r="F679" s="57" t="s">
        <v>5</v>
      </c>
      <c r="G679" s="10"/>
      <c r="I679" s="58" t="s">
        <v>2240</v>
      </c>
    </row>
    <row r="680" spans="1:9" ht="59.25" hidden="1" customHeight="1" x14ac:dyDescent="0.2">
      <c r="A680" s="12">
        <v>10</v>
      </c>
      <c r="B680" s="4" t="s">
        <v>2201</v>
      </c>
      <c r="C680" s="6" t="s">
        <v>2208</v>
      </c>
      <c r="D680" s="5">
        <v>12020</v>
      </c>
      <c r="E680" s="10" t="s">
        <v>320</v>
      </c>
      <c r="F680" s="57" t="s">
        <v>8</v>
      </c>
      <c r="G680" s="10"/>
      <c r="I680" s="58" t="s">
        <v>2241</v>
      </c>
    </row>
    <row r="681" spans="1:9" ht="59.25" hidden="1" customHeight="1" x14ac:dyDescent="0.2">
      <c r="A681" s="12">
        <v>11</v>
      </c>
      <c r="B681" s="4" t="s">
        <v>2202</v>
      </c>
      <c r="C681" s="6" t="s">
        <v>2209</v>
      </c>
      <c r="D681" s="5">
        <v>2713</v>
      </c>
      <c r="E681" s="10" t="s">
        <v>320</v>
      </c>
      <c r="F681" s="57" t="s">
        <v>310</v>
      </c>
      <c r="G681" s="10"/>
      <c r="I681" s="58" t="s">
        <v>2242</v>
      </c>
    </row>
    <row r="682" spans="1:9" ht="59.25" hidden="1" customHeight="1" x14ac:dyDescent="0.2">
      <c r="A682" s="12">
        <v>12</v>
      </c>
      <c r="B682" s="4" t="s">
        <v>2202</v>
      </c>
      <c r="C682" s="6" t="s">
        <v>2210</v>
      </c>
      <c r="D682" s="5">
        <v>5492</v>
      </c>
      <c r="E682" s="10" t="s">
        <v>320</v>
      </c>
      <c r="F682" s="57" t="s">
        <v>44</v>
      </c>
      <c r="G682" s="10"/>
      <c r="I682" s="58" t="s">
        <v>2243</v>
      </c>
    </row>
    <row r="683" spans="1:9" ht="59.25" hidden="1" customHeight="1" x14ac:dyDescent="0.2">
      <c r="A683" s="63">
        <v>1</v>
      </c>
      <c r="B683" s="23" t="s">
        <v>2211</v>
      </c>
      <c r="C683" s="60" t="s">
        <v>2217</v>
      </c>
      <c r="D683" s="23">
        <v>1758</v>
      </c>
      <c r="E683" s="23" t="s">
        <v>2</v>
      </c>
      <c r="F683" s="53" t="s">
        <v>20</v>
      </c>
      <c r="G683" s="23" t="s">
        <v>2212</v>
      </c>
      <c r="I683" s="40"/>
    </row>
    <row r="684" spans="1:9" ht="59.25" hidden="1" customHeight="1" x14ac:dyDescent="0.2">
      <c r="A684" s="63">
        <v>2</v>
      </c>
      <c r="B684" s="23" t="s">
        <v>2211</v>
      </c>
      <c r="C684" s="72" t="s">
        <v>2218</v>
      </c>
      <c r="D684" s="23">
        <v>2051</v>
      </c>
      <c r="E684" s="23" t="s">
        <v>2</v>
      </c>
      <c r="F684" s="53" t="s">
        <v>14</v>
      </c>
      <c r="G684" s="23" t="s">
        <v>2213</v>
      </c>
      <c r="I684" s="40"/>
    </row>
    <row r="685" spans="1:9" ht="59.25" hidden="1" customHeight="1" x14ac:dyDescent="0.2">
      <c r="A685" s="63">
        <v>3</v>
      </c>
      <c r="B685" s="23" t="s">
        <v>2211</v>
      </c>
      <c r="C685" s="72" t="s">
        <v>2219</v>
      </c>
      <c r="D685" s="23">
        <v>684</v>
      </c>
      <c r="E685" s="23" t="s">
        <v>2</v>
      </c>
      <c r="F685" s="53" t="s">
        <v>29</v>
      </c>
      <c r="G685" s="23" t="s">
        <v>2214</v>
      </c>
      <c r="I685" s="40"/>
    </row>
    <row r="686" spans="1:9" ht="59.25" hidden="1" customHeight="1" x14ac:dyDescent="0.2">
      <c r="A686" s="63">
        <v>4</v>
      </c>
      <c r="B686" s="23" t="s">
        <v>2216</v>
      </c>
      <c r="C686" s="72" t="s">
        <v>2220</v>
      </c>
      <c r="D686" s="23">
        <v>1758</v>
      </c>
      <c r="E686" s="23" t="s">
        <v>2</v>
      </c>
      <c r="F686" s="53" t="s">
        <v>279</v>
      </c>
      <c r="G686" s="23" t="s">
        <v>2215</v>
      </c>
      <c r="I686" s="40"/>
    </row>
    <row r="687" spans="1:9" ht="59.25" hidden="1" customHeight="1" x14ac:dyDescent="0.2">
      <c r="A687" s="77">
        <v>1</v>
      </c>
      <c r="B687" s="4" t="s">
        <v>2260</v>
      </c>
      <c r="C687" s="7" t="s">
        <v>2259</v>
      </c>
      <c r="D687" s="5">
        <v>19699</v>
      </c>
      <c r="E687" s="10" t="s">
        <v>320</v>
      </c>
      <c r="F687" s="57" t="s">
        <v>44</v>
      </c>
      <c r="G687" s="10"/>
      <c r="I687" s="58" t="s">
        <v>2278</v>
      </c>
    </row>
    <row r="688" spans="1:9" ht="59.25" hidden="1" customHeight="1" x14ac:dyDescent="0.2">
      <c r="A688" s="77">
        <v>2</v>
      </c>
      <c r="B688" s="4" t="s">
        <v>2256</v>
      </c>
      <c r="C688" s="7" t="s">
        <v>2261</v>
      </c>
      <c r="D688" s="5">
        <v>2625</v>
      </c>
      <c r="E688" s="10" t="s">
        <v>320</v>
      </c>
      <c r="F688" s="57" t="s">
        <v>310</v>
      </c>
      <c r="G688" s="10"/>
      <c r="I688" s="58" t="s">
        <v>2279</v>
      </c>
    </row>
    <row r="689" spans="1:9" ht="59.25" hidden="1" customHeight="1" x14ac:dyDescent="0.2">
      <c r="A689" s="77">
        <v>3</v>
      </c>
      <c r="B689" s="4" t="s">
        <v>2257</v>
      </c>
      <c r="C689" s="7" t="s">
        <v>2262</v>
      </c>
      <c r="D689" s="5">
        <v>2803</v>
      </c>
      <c r="E689" s="10" t="s">
        <v>320</v>
      </c>
      <c r="F689" s="57" t="s">
        <v>17</v>
      </c>
      <c r="G689" s="10"/>
      <c r="I689" s="58" t="s">
        <v>2280</v>
      </c>
    </row>
    <row r="690" spans="1:9" ht="59.25" hidden="1" customHeight="1" x14ac:dyDescent="0.2">
      <c r="A690" s="77">
        <v>4</v>
      </c>
      <c r="B690" s="4" t="s">
        <v>2258</v>
      </c>
      <c r="C690" s="7" t="s">
        <v>2263</v>
      </c>
      <c r="D690" s="5">
        <v>1724</v>
      </c>
      <c r="E690" s="10" t="s">
        <v>320</v>
      </c>
      <c r="F690" s="57" t="s">
        <v>16</v>
      </c>
      <c r="G690" s="10"/>
      <c r="I690" s="58" t="s">
        <v>2281</v>
      </c>
    </row>
    <row r="691" spans="1:9" ht="59.25" hidden="1" customHeight="1" x14ac:dyDescent="0.2">
      <c r="A691" s="64">
        <v>1</v>
      </c>
      <c r="B691" s="65" t="s">
        <v>2294</v>
      </c>
      <c r="C691" s="66" t="s">
        <v>2295</v>
      </c>
      <c r="D691" s="67">
        <v>5811</v>
      </c>
      <c r="E691" s="65" t="s">
        <v>320</v>
      </c>
      <c r="F691" s="88" t="s">
        <v>292</v>
      </c>
      <c r="G691" s="65"/>
      <c r="H691" s="138"/>
      <c r="I691" s="80" t="s">
        <v>2296</v>
      </c>
    </row>
    <row r="692" spans="1:9" ht="59.25" hidden="1" customHeight="1" x14ac:dyDescent="0.2">
      <c r="A692" s="64">
        <v>2</v>
      </c>
      <c r="B692" s="65" t="s">
        <v>2308</v>
      </c>
      <c r="C692" s="66" t="s">
        <v>2351</v>
      </c>
      <c r="D692" s="67">
        <v>10579</v>
      </c>
      <c r="E692" s="65" t="s">
        <v>320</v>
      </c>
      <c r="F692" s="88" t="s">
        <v>292</v>
      </c>
      <c r="G692" s="65"/>
      <c r="H692" s="138"/>
      <c r="I692" s="80" t="s">
        <v>2352</v>
      </c>
    </row>
    <row r="693" spans="1:9" ht="59.25" hidden="1" customHeight="1" x14ac:dyDescent="0.2">
      <c r="A693" s="63">
        <v>1</v>
      </c>
      <c r="B693" s="120" t="s">
        <v>2770</v>
      </c>
      <c r="C693" s="154" t="s">
        <v>2771</v>
      </c>
      <c r="D693" s="73">
        <v>6500</v>
      </c>
      <c r="E693" s="23" t="s">
        <v>1129</v>
      </c>
      <c r="F693" s="53" t="s">
        <v>273</v>
      </c>
      <c r="G693" s="23" t="s">
        <v>2769</v>
      </c>
      <c r="I693" s="152" t="s">
        <v>2726</v>
      </c>
    </row>
    <row r="694" spans="1:9" ht="59.25" hidden="1" customHeight="1" x14ac:dyDescent="0.2">
      <c r="A694" s="77">
        <v>1</v>
      </c>
      <c r="B694" s="4" t="s">
        <v>2355</v>
      </c>
      <c r="C694" s="7" t="s">
        <v>2382</v>
      </c>
      <c r="D694" s="5">
        <v>3226</v>
      </c>
      <c r="E694" s="4" t="s">
        <v>320</v>
      </c>
      <c r="F694" s="57" t="s">
        <v>292</v>
      </c>
      <c r="G694" s="10"/>
      <c r="I694" s="58" t="s">
        <v>2383</v>
      </c>
    </row>
    <row r="695" spans="1:9" ht="59.25" hidden="1" customHeight="1" x14ac:dyDescent="0.2">
      <c r="A695" s="16"/>
      <c r="B695" s="16"/>
      <c r="C695" s="16"/>
      <c r="D695" s="16"/>
      <c r="E695" s="16"/>
      <c r="F695" s="16"/>
      <c r="G695" s="16"/>
    </row>
    <row r="696" spans="1:9" ht="38.25" hidden="1" customHeight="1" x14ac:dyDescent="0.2">
      <c r="A696" s="12"/>
      <c r="B696" s="10" t="s">
        <v>2297</v>
      </c>
      <c r="C696" s="42" t="s">
        <v>316</v>
      </c>
      <c r="D696" s="9"/>
      <c r="E696" s="10" t="s">
        <v>320</v>
      </c>
      <c r="F696" s="47"/>
      <c r="G696" s="10" t="s">
        <v>2298</v>
      </c>
      <c r="I696" s="40" t="str">
        <f t="shared" ref="I696" si="16">C696&amp;" МЖД по адресу: г. Калуга,  "&amp;F696</f>
        <v xml:space="preserve">  МЖД по адресу: г. Калуга,  </v>
      </c>
    </row>
    <row r="697" spans="1:9" ht="12.75" hidden="1" customHeight="1" x14ac:dyDescent="0.2">
      <c r="A697" s="12"/>
      <c r="B697" s="12"/>
      <c r="C697" s="6" t="s">
        <v>31</v>
      </c>
      <c r="D697" s="27">
        <f>SUM(D4:D696)</f>
        <v>6583349.8200000003</v>
      </c>
      <c r="E697" s="9"/>
      <c r="F697" s="47"/>
      <c r="G697" s="9"/>
    </row>
    <row r="698" spans="1:9" hidden="1" x14ac:dyDescent="0.2">
      <c r="F698" s="47"/>
    </row>
    <row r="699" spans="1:9" hidden="1" x14ac:dyDescent="0.2">
      <c r="A699" s="12">
        <v>1</v>
      </c>
    </row>
    <row r="700" spans="1:9" ht="63.75" hidden="1" x14ac:dyDescent="0.2">
      <c r="A700" s="12">
        <v>1</v>
      </c>
      <c r="B700" s="4" t="s">
        <v>1266</v>
      </c>
      <c r="C700" s="6" t="s">
        <v>1267</v>
      </c>
      <c r="D700" s="9"/>
      <c r="E700" s="4" t="s">
        <v>320</v>
      </c>
      <c r="F700" s="57" t="s">
        <v>35</v>
      </c>
      <c r="G700" s="16"/>
      <c r="I700" s="58" t="s">
        <v>1268</v>
      </c>
    </row>
    <row r="701" spans="1:9" ht="63.75" hidden="1" x14ac:dyDescent="0.2">
      <c r="A701" s="12">
        <v>2</v>
      </c>
      <c r="B701" s="4" t="s">
        <v>1264</v>
      </c>
      <c r="C701" s="6" t="s">
        <v>1265</v>
      </c>
      <c r="D701" s="9"/>
      <c r="E701" s="4" t="s">
        <v>320</v>
      </c>
      <c r="F701" s="57" t="s">
        <v>34</v>
      </c>
      <c r="G701" s="16"/>
      <c r="I701" s="58" t="s">
        <v>1269</v>
      </c>
    </row>
    <row r="702" spans="1:9" ht="38.25" hidden="1" x14ac:dyDescent="0.2">
      <c r="A702" s="12"/>
      <c r="B702" s="10" t="s">
        <v>334</v>
      </c>
      <c r="C702" s="9" t="s">
        <v>211</v>
      </c>
      <c r="D702" s="9"/>
      <c r="E702" s="61" t="s">
        <v>43</v>
      </c>
      <c r="F702" s="57" t="s">
        <v>30</v>
      </c>
      <c r="G702" s="10" t="s">
        <v>335</v>
      </c>
      <c r="I702" s="58" t="s">
        <v>336</v>
      </c>
    </row>
    <row r="703" spans="1:9" ht="38.25" hidden="1" x14ac:dyDescent="0.2">
      <c r="A703" s="12"/>
      <c r="B703" s="10" t="s">
        <v>338</v>
      </c>
      <c r="C703" s="42" t="s">
        <v>341</v>
      </c>
      <c r="D703" s="5">
        <f>33165</f>
        <v>33165</v>
      </c>
      <c r="E703" s="10" t="s">
        <v>320</v>
      </c>
      <c r="F703" s="59" t="s">
        <v>333</v>
      </c>
      <c r="G703" s="10" t="s">
        <v>339</v>
      </c>
      <c r="I703" s="58" t="s">
        <v>340</v>
      </c>
    </row>
    <row r="704" spans="1:9" ht="63.75" hidden="1" x14ac:dyDescent="0.2">
      <c r="A704" s="63">
        <v>1</v>
      </c>
      <c r="B704" s="4" t="s">
        <v>1210</v>
      </c>
      <c r="C704" s="60" t="s">
        <v>1133</v>
      </c>
      <c r="D704" s="90">
        <v>12501</v>
      </c>
      <c r="E704" s="23" t="s">
        <v>1132</v>
      </c>
      <c r="F704" s="53" t="s">
        <v>279</v>
      </c>
      <c r="G704" s="23" t="s">
        <v>1131</v>
      </c>
    </row>
    <row r="705" spans="1:9" ht="63.75" x14ac:dyDescent="0.2">
      <c r="A705" s="16"/>
      <c r="B705" s="4" t="s">
        <v>324</v>
      </c>
      <c r="C705" s="7" t="s">
        <v>322</v>
      </c>
      <c r="D705" s="5">
        <v>4000</v>
      </c>
      <c r="E705" s="58" t="s">
        <v>318</v>
      </c>
      <c r="F705" s="57" t="s">
        <v>34</v>
      </c>
      <c r="G705" s="4" t="s">
        <v>321</v>
      </c>
      <c r="I705" s="58" t="s">
        <v>323</v>
      </c>
    </row>
    <row r="706" spans="1:9" hidden="1" x14ac:dyDescent="0.2"/>
    <row r="707" spans="1:9" ht="33" hidden="1" customHeight="1" x14ac:dyDescent="0.2">
      <c r="B707" s="2" t="s">
        <v>1139</v>
      </c>
      <c r="F707" s="106"/>
    </row>
    <row r="708" spans="1:9" hidden="1" x14ac:dyDescent="0.2">
      <c r="C708" s="92" t="s">
        <v>1206</v>
      </c>
      <c r="F708" s="56"/>
    </row>
    <row r="709" spans="1:9" hidden="1" x14ac:dyDescent="0.2">
      <c r="C709" s="93" t="s">
        <v>1207</v>
      </c>
      <c r="F709" s="56"/>
    </row>
    <row r="710" spans="1:9" hidden="1" x14ac:dyDescent="0.2">
      <c r="C710" s="93" t="s">
        <v>1208</v>
      </c>
      <c r="F710" s="56"/>
    </row>
    <row r="711" spans="1:9" hidden="1" x14ac:dyDescent="0.2">
      <c r="C711" s="94" t="s">
        <v>1209</v>
      </c>
      <c r="F711" s="56"/>
    </row>
    <row r="712" spans="1:9" hidden="1" x14ac:dyDescent="0.2">
      <c r="F712" s="107"/>
    </row>
    <row r="713" spans="1:9" ht="63.75" hidden="1" x14ac:dyDescent="0.2">
      <c r="A713" s="63"/>
      <c r="B713" s="23" t="s">
        <v>1214</v>
      </c>
      <c r="C713" s="60" t="s">
        <v>1137</v>
      </c>
      <c r="D713" s="90">
        <v>105850</v>
      </c>
      <c r="E713" s="23" t="s">
        <v>1134</v>
      </c>
      <c r="F713" s="53" t="s">
        <v>34</v>
      </c>
      <c r="G713" s="23" t="s">
        <v>1135</v>
      </c>
      <c r="I713" s="42" t="s">
        <v>1518</v>
      </c>
    </row>
    <row r="714" spans="1:9" hidden="1" x14ac:dyDescent="0.2">
      <c r="A714" s="12"/>
      <c r="B714" s="23"/>
      <c r="C714" s="42" t="s">
        <v>206</v>
      </c>
      <c r="D714" s="73">
        <v>264616</v>
      </c>
      <c r="E714" s="23" t="s">
        <v>1134</v>
      </c>
      <c r="F714" s="53" t="s">
        <v>34</v>
      </c>
      <c r="G714" s="10"/>
    </row>
    <row r="715" spans="1:9" ht="38.25" hidden="1" x14ac:dyDescent="0.2">
      <c r="A715" s="12">
        <v>24</v>
      </c>
      <c r="B715" s="10" t="s">
        <v>1272</v>
      </c>
      <c r="C715" s="42" t="s">
        <v>1279</v>
      </c>
      <c r="D715" s="5">
        <v>32462</v>
      </c>
      <c r="E715" s="10" t="s">
        <v>320</v>
      </c>
      <c r="F715" s="57" t="s">
        <v>34</v>
      </c>
    </row>
    <row r="716" spans="1:9" hidden="1" x14ac:dyDescent="0.2">
      <c r="D716" s="98">
        <f>SUM(D713:D715)</f>
        <v>402928</v>
      </c>
      <c r="F716" s="47"/>
    </row>
    <row r="717" spans="1:9" hidden="1" x14ac:dyDescent="0.2">
      <c r="F717" s="47"/>
    </row>
    <row r="718" spans="1:9" ht="63.75" hidden="1" x14ac:dyDescent="0.2">
      <c r="A718" s="12">
        <v>7</v>
      </c>
      <c r="B718" s="4" t="s">
        <v>1238</v>
      </c>
      <c r="C718" s="6" t="s">
        <v>1237</v>
      </c>
      <c r="D718" s="67">
        <v>25301</v>
      </c>
      <c r="E718" s="10" t="s">
        <v>320</v>
      </c>
      <c r="F718" s="57" t="s">
        <v>34</v>
      </c>
    </row>
    <row r="719" spans="1:9" ht="25.5" hidden="1" x14ac:dyDescent="0.2">
      <c r="A719" s="12">
        <v>8</v>
      </c>
      <c r="B719" s="4" t="s">
        <v>1249</v>
      </c>
      <c r="C719" s="7" t="s">
        <v>1236</v>
      </c>
      <c r="D719" s="67">
        <v>8505</v>
      </c>
      <c r="E719" s="10" t="s">
        <v>320</v>
      </c>
      <c r="F719" s="57" t="s">
        <v>34</v>
      </c>
    </row>
    <row r="720" spans="1:9" ht="63.75" hidden="1" x14ac:dyDescent="0.2">
      <c r="A720" s="12">
        <v>26</v>
      </c>
      <c r="B720" s="4" t="s">
        <v>1298</v>
      </c>
      <c r="C720" s="6" t="s">
        <v>1283</v>
      </c>
      <c r="D720" s="67">
        <v>39080</v>
      </c>
      <c r="E720" s="10" t="s">
        <v>320</v>
      </c>
      <c r="F720" s="57" t="s">
        <v>34</v>
      </c>
      <c r="G720" s="10"/>
    </row>
    <row r="721" spans="1:7" ht="25.5" hidden="1" x14ac:dyDescent="0.2">
      <c r="A721" s="12">
        <v>27</v>
      </c>
      <c r="B721" s="10" t="s">
        <v>1299</v>
      </c>
      <c r="C721" s="6" t="s">
        <v>1284</v>
      </c>
      <c r="D721" s="67">
        <v>23763</v>
      </c>
      <c r="E721" s="10" t="s">
        <v>320</v>
      </c>
      <c r="F721" s="57" t="s">
        <v>34</v>
      </c>
      <c r="G721" s="10"/>
    </row>
    <row r="722" spans="1:7" hidden="1" x14ac:dyDescent="0.2">
      <c r="D722" s="1">
        <f>SUM(D718:D721)</f>
        <v>96649</v>
      </c>
    </row>
    <row r="723" spans="1:7" hidden="1" x14ac:dyDescent="0.2"/>
    <row r="724" spans="1:7" ht="13.5" hidden="1" customHeight="1" x14ac:dyDescent="0.2">
      <c r="C724" s="114" t="s">
        <v>1350</v>
      </c>
    </row>
    <row r="725" spans="1:7" hidden="1" x14ac:dyDescent="0.2">
      <c r="B725" s="1">
        <v>1</v>
      </c>
      <c r="C725" s="114" t="s">
        <v>1351</v>
      </c>
      <c r="D725" s="102">
        <v>3000</v>
      </c>
      <c r="F725" s="114" t="s">
        <v>1352</v>
      </c>
    </row>
    <row r="726" spans="1:7" hidden="1" x14ac:dyDescent="0.2">
      <c r="B726" s="1">
        <v>2</v>
      </c>
      <c r="C726" s="104" t="s">
        <v>1358</v>
      </c>
      <c r="D726" s="105">
        <f>G733</f>
        <v>47356</v>
      </c>
      <c r="F726" s="1" t="s">
        <v>1353</v>
      </c>
      <c r="G726" s="1">
        <f>2*415</f>
        <v>830</v>
      </c>
    </row>
    <row r="727" spans="1:7" hidden="1" x14ac:dyDescent="0.2">
      <c r="C727" s="2" t="s">
        <v>1359</v>
      </c>
      <c r="D727" s="98">
        <f>D722-D725-D726</f>
        <v>46293</v>
      </c>
      <c r="F727" s="1" t="s">
        <v>1354</v>
      </c>
      <c r="G727" s="1">
        <f>5*1258</f>
        <v>6290</v>
      </c>
    </row>
    <row r="728" spans="1:7" hidden="1" x14ac:dyDescent="0.2">
      <c r="F728" s="1" t="s">
        <v>1355</v>
      </c>
      <c r="G728" s="1">
        <v>35312.870000000003</v>
      </c>
    </row>
    <row r="729" spans="1:7" hidden="1" x14ac:dyDescent="0.2">
      <c r="G729" s="1">
        <v>0</v>
      </c>
    </row>
    <row r="730" spans="1:7" hidden="1" x14ac:dyDescent="0.2">
      <c r="F730" s="114" t="s">
        <v>1356</v>
      </c>
      <c r="G730" s="1">
        <v>0</v>
      </c>
    </row>
    <row r="731" spans="1:7" hidden="1" x14ac:dyDescent="0.2">
      <c r="G731" s="1">
        <v>0</v>
      </c>
    </row>
    <row r="732" spans="1:7" hidden="1" x14ac:dyDescent="0.2">
      <c r="F732" s="1" t="s">
        <v>1357</v>
      </c>
      <c r="G732" s="103">
        <f>3*1641</f>
        <v>4923</v>
      </c>
    </row>
    <row r="733" spans="1:7" hidden="1" x14ac:dyDescent="0.2">
      <c r="G733" s="1">
        <f>SUM(G726:G732)</f>
        <v>47355.87</v>
      </c>
    </row>
    <row r="734" spans="1:7" hidden="1" x14ac:dyDescent="0.2">
      <c r="B734" s="122" t="s">
        <v>1851</v>
      </c>
    </row>
    <row r="735" spans="1:7" ht="12.75" hidden="1" customHeight="1" x14ac:dyDescent="0.2">
      <c r="A735" s="219" t="s">
        <v>3</v>
      </c>
      <c r="B735" s="16"/>
      <c r="C735" s="219" t="s">
        <v>4</v>
      </c>
      <c r="D735" s="218" t="s">
        <v>1847</v>
      </c>
      <c r="E735" s="218"/>
      <c r="F735" s="219" t="s">
        <v>0</v>
      </c>
      <c r="G735" s="219" t="s">
        <v>1848</v>
      </c>
    </row>
    <row r="736" spans="1:7" hidden="1" x14ac:dyDescent="0.2">
      <c r="A736" s="218"/>
      <c r="B736" s="16"/>
      <c r="C736" s="218"/>
      <c r="D736" s="24" t="s">
        <v>1849</v>
      </c>
      <c r="E736" s="24" t="s">
        <v>1850</v>
      </c>
      <c r="F736" s="218"/>
      <c r="G736" s="218"/>
    </row>
    <row r="737" spans="1:9" ht="38.25" hidden="1" x14ac:dyDescent="0.2">
      <c r="A737" s="12">
        <v>1</v>
      </c>
      <c r="B737" s="10" t="s">
        <v>1838</v>
      </c>
      <c r="C737" s="7" t="s">
        <v>1837</v>
      </c>
      <c r="D737" s="9">
        <v>7966</v>
      </c>
      <c r="E737" s="10">
        <v>6521</v>
      </c>
      <c r="F737" s="47" t="s">
        <v>292</v>
      </c>
      <c r="G737" s="10">
        <v>3038</v>
      </c>
      <c r="I737" s="58" t="s">
        <v>1841</v>
      </c>
    </row>
    <row r="738" spans="1:9" ht="38.25" hidden="1" x14ac:dyDescent="0.2">
      <c r="A738" s="12">
        <v>2</v>
      </c>
      <c r="B738" s="10" t="s">
        <v>1838</v>
      </c>
      <c r="C738" s="7" t="s">
        <v>1839</v>
      </c>
      <c r="D738" s="9">
        <v>13968</v>
      </c>
      <c r="E738" s="10">
        <v>11468</v>
      </c>
      <c r="F738" s="47" t="s">
        <v>83</v>
      </c>
      <c r="G738" s="10">
        <v>5341</v>
      </c>
      <c r="I738" s="58" t="s">
        <v>1842</v>
      </c>
    </row>
    <row r="739" spans="1:9" ht="38.25" hidden="1" x14ac:dyDescent="0.2">
      <c r="A739" s="12">
        <v>3</v>
      </c>
      <c r="B739" s="10" t="s">
        <v>1838</v>
      </c>
      <c r="C739" s="7" t="s">
        <v>1837</v>
      </c>
      <c r="D739" s="9">
        <v>6576</v>
      </c>
      <c r="E739" s="10">
        <v>5409</v>
      </c>
      <c r="F739" s="47" t="s">
        <v>56</v>
      </c>
      <c r="G739" s="10">
        <v>2524</v>
      </c>
      <c r="I739" s="62" t="s">
        <v>1843</v>
      </c>
    </row>
    <row r="740" spans="1:9" ht="38.25" hidden="1" x14ac:dyDescent="0.2">
      <c r="A740" s="12">
        <v>4</v>
      </c>
      <c r="B740" s="10" t="s">
        <v>1838</v>
      </c>
      <c r="C740" s="7" t="s">
        <v>1837</v>
      </c>
      <c r="D740" s="9">
        <v>8593</v>
      </c>
      <c r="E740" s="10">
        <v>7044</v>
      </c>
      <c r="F740" s="47" t="s">
        <v>48</v>
      </c>
      <c r="G740" s="10">
        <v>3283</v>
      </c>
      <c r="I740" s="62" t="s">
        <v>1844</v>
      </c>
    </row>
    <row r="741" spans="1:9" ht="38.25" hidden="1" x14ac:dyDescent="0.2">
      <c r="A741" s="12">
        <v>5</v>
      </c>
      <c r="B741" s="10" t="s">
        <v>1838</v>
      </c>
      <c r="C741" s="7" t="s">
        <v>1837</v>
      </c>
      <c r="D741" s="9">
        <v>13394</v>
      </c>
      <c r="E741" s="10">
        <v>10998</v>
      </c>
      <c r="F741" s="47" t="s">
        <v>25</v>
      </c>
      <c r="G741" s="10">
        <v>5121</v>
      </c>
      <c r="I741" s="62" t="s">
        <v>1845</v>
      </c>
    </row>
    <row r="742" spans="1:9" ht="38.25" hidden="1" x14ac:dyDescent="0.2">
      <c r="A742" s="12">
        <v>6</v>
      </c>
      <c r="B742" s="10" t="s">
        <v>1838</v>
      </c>
      <c r="C742" s="7" t="s">
        <v>1840</v>
      </c>
      <c r="D742" s="9">
        <v>12893</v>
      </c>
      <c r="E742" s="10">
        <v>10566</v>
      </c>
      <c r="F742" s="47" t="s">
        <v>33</v>
      </c>
      <c r="G742" s="10">
        <v>4925</v>
      </c>
      <c r="I742" s="62" t="s">
        <v>1846</v>
      </c>
    </row>
    <row r="743" spans="1:9" hidden="1" x14ac:dyDescent="0.2">
      <c r="D743" s="123">
        <f>SUM(D737:D742)</f>
        <v>63390</v>
      </c>
      <c r="E743" s="123">
        <f>SUM(E737:E742)</f>
        <v>52006</v>
      </c>
      <c r="G743" s="123">
        <f>SUM(G737:G742)</f>
        <v>24232</v>
      </c>
    </row>
    <row r="745" spans="1:9" x14ac:dyDescent="0.2">
      <c r="A745" s="12"/>
      <c r="B745" s="10"/>
      <c r="C745" s="8"/>
      <c r="D745" s="9"/>
      <c r="E745" s="10"/>
      <c r="F745" s="47"/>
      <c r="G745" s="10"/>
    </row>
    <row r="746" spans="1:9" x14ac:dyDescent="0.2">
      <c r="A746" s="12"/>
      <c r="B746" s="10"/>
      <c r="C746" s="8"/>
      <c r="D746" s="9"/>
      <c r="E746" s="10"/>
      <c r="F746" s="47"/>
      <c r="G746" s="10"/>
    </row>
  </sheetData>
  <autoFilter ref="A3:G743" xr:uid="{00000000-0009-0000-0000-000007000000}">
    <filterColumn colId="4">
      <filters>
        <filter val="ИП Глинков В. В."/>
      </filters>
    </filterColumn>
  </autoFilter>
  <mergeCells count="10">
    <mergeCell ref="I75:L76"/>
    <mergeCell ref="J290:J294"/>
    <mergeCell ref="K290:K294"/>
    <mergeCell ref="J295:J300"/>
    <mergeCell ref="K295:K300"/>
    <mergeCell ref="D735:E735"/>
    <mergeCell ref="G735:G736"/>
    <mergeCell ref="F735:F736"/>
    <mergeCell ref="C735:C736"/>
    <mergeCell ref="A735:A736"/>
  </mergeCells>
  <pageMargins left="0.47244094488188981" right="0.47244094488188981" top="0.35433070866141736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4"/>
  <sheetViews>
    <sheetView topLeftCell="A3" zoomScale="90" zoomScaleNormal="90" workbookViewId="0">
      <pane ySplit="1395" topLeftCell="A277" activePane="bottomLeft"/>
      <selection activeCell="F3" sqref="F3"/>
      <selection pane="bottomLeft" activeCell="D285" sqref="D285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13" ht="15" x14ac:dyDescent="0.25">
      <c r="C1" s="39" t="s">
        <v>101</v>
      </c>
      <c r="D1" s="39"/>
      <c r="E1" s="39"/>
      <c r="F1" s="39"/>
    </row>
    <row r="3" spans="1:13" ht="63.75" x14ac:dyDescent="0.2">
      <c r="A3" s="13" t="s">
        <v>3</v>
      </c>
      <c r="B3" s="13" t="s">
        <v>73</v>
      </c>
      <c r="C3" s="14" t="s">
        <v>4</v>
      </c>
      <c r="D3" s="14" t="s">
        <v>13</v>
      </c>
      <c r="E3" s="13" t="s">
        <v>72</v>
      </c>
      <c r="F3" s="31" t="s">
        <v>0</v>
      </c>
      <c r="G3" s="13" t="s">
        <v>1</v>
      </c>
      <c r="I3" s="16" t="s">
        <v>102</v>
      </c>
      <c r="J3" s="109" t="s">
        <v>1529</v>
      </c>
      <c r="K3" s="109" t="s">
        <v>1530</v>
      </c>
      <c r="L3" s="110" t="s">
        <v>1531</v>
      </c>
      <c r="M3" s="111" t="s">
        <v>1532</v>
      </c>
    </row>
    <row r="4" spans="1:13" ht="59.25" customHeight="1" x14ac:dyDescent="0.2">
      <c r="A4" s="12">
        <v>1</v>
      </c>
      <c r="B4" s="4" t="s">
        <v>2257</v>
      </c>
      <c r="C4" s="6" t="s">
        <v>2266</v>
      </c>
      <c r="D4" s="5">
        <v>16566</v>
      </c>
      <c r="E4" s="10" t="s">
        <v>2247</v>
      </c>
      <c r="F4" s="130" t="s">
        <v>32</v>
      </c>
      <c r="G4" s="10"/>
      <c r="I4" s="58" t="s">
        <v>2285</v>
      </c>
    </row>
    <row r="5" spans="1:13" ht="59.25" customHeight="1" x14ac:dyDescent="0.2">
      <c r="A5" s="12">
        <v>2</v>
      </c>
      <c r="B5" s="4" t="s">
        <v>2257</v>
      </c>
      <c r="C5" s="7" t="s">
        <v>2267</v>
      </c>
      <c r="D5" s="5">
        <v>6059</v>
      </c>
      <c r="E5" s="10" t="s">
        <v>2247</v>
      </c>
      <c r="F5" s="130" t="s">
        <v>284</v>
      </c>
      <c r="G5" s="10"/>
      <c r="I5" s="58" t="s">
        <v>2286</v>
      </c>
    </row>
    <row r="6" spans="1:13" ht="59.25" customHeight="1" x14ac:dyDescent="0.2">
      <c r="A6" s="12">
        <v>3</v>
      </c>
      <c r="B6" s="4" t="s">
        <v>2264</v>
      </c>
      <c r="C6" s="7" t="s">
        <v>2268</v>
      </c>
      <c r="D6" s="5">
        <v>21076</v>
      </c>
      <c r="E6" s="10" t="s">
        <v>2247</v>
      </c>
      <c r="F6" s="130" t="s">
        <v>32</v>
      </c>
      <c r="G6" s="10"/>
      <c r="I6" s="58" t="s">
        <v>2287</v>
      </c>
    </row>
    <row r="7" spans="1:13" ht="59.25" customHeight="1" x14ac:dyDescent="0.2">
      <c r="A7" s="12">
        <v>4</v>
      </c>
      <c r="B7" s="4" t="s">
        <v>2264</v>
      </c>
      <c r="C7" s="7" t="s">
        <v>2269</v>
      </c>
      <c r="D7" s="5">
        <v>13265</v>
      </c>
      <c r="E7" s="10" t="s">
        <v>2247</v>
      </c>
      <c r="F7" s="128" t="s">
        <v>69</v>
      </c>
      <c r="G7" s="10"/>
      <c r="I7" s="58" t="s">
        <v>2288</v>
      </c>
    </row>
    <row r="8" spans="1:13" ht="59.25" customHeight="1" x14ac:dyDescent="0.2">
      <c r="A8" s="12">
        <v>5</v>
      </c>
      <c r="B8" s="4" t="s">
        <v>2265</v>
      </c>
      <c r="C8" s="7" t="s">
        <v>2158</v>
      </c>
      <c r="D8" s="5">
        <v>14856</v>
      </c>
      <c r="E8" s="10" t="s">
        <v>2247</v>
      </c>
      <c r="F8" s="130" t="s">
        <v>8</v>
      </c>
      <c r="G8" s="10"/>
      <c r="I8" s="58" t="s">
        <v>2289</v>
      </c>
    </row>
    <row r="9" spans="1:13" ht="59.25" customHeight="1" x14ac:dyDescent="0.2">
      <c r="A9" s="12">
        <v>6</v>
      </c>
      <c r="B9" s="4" t="s">
        <v>2265</v>
      </c>
      <c r="C9" s="7" t="s">
        <v>2270</v>
      </c>
      <c r="D9" s="5">
        <v>32479</v>
      </c>
      <c r="E9" s="10" t="s">
        <v>2247</v>
      </c>
      <c r="F9" s="130" t="s">
        <v>29</v>
      </c>
      <c r="G9" s="10"/>
      <c r="I9" s="58" t="s">
        <v>2290</v>
      </c>
    </row>
    <row r="10" spans="1:13" ht="59.25" customHeight="1" x14ac:dyDescent="0.2">
      <c r="A10" s="12">
        <v>7</v>
      </c>
      <c r="B10" s="4" t="s">
        <v>2258</v>
      </c>
      <c r="C10" s="7" t="s">
        <v>2271</v>
      </c>
      <c r="D10" s="5">
        <v>1120</v>
      </c>
      <c r="E10" s="10" t="s">
        <v>2247</v>
      </c>
      <c r="F10" s="130" t="s">
        <v>22</v>
      </c>
      <c r="G10" s="10"/>
      <c r="I10" s="58" t="s">
        <v>2291</v>
      </c>
    </row>
    <row r="11" spans="1:13" ht="59.25" customHeight="1" x14ac:dyDescent="0.2">
      <c r="A11" s="12">
        <v>8</v>
      </c>
      <c r="B11" s="4" t="s">
        <v>2258</v>
      </c>
      <c r="C11" s="7" t="s">
        <v>2272</v>
      </c>
      <c r="D11" s="5">
        <v>1336</v>
      </c>
      <c r="E11" s="10" t="s">
        <v>2247</v>
      </c>
      <c r="F11" s="128" t="s">
        <v>28</v>
      </c>
      <c r="G11" s="10"/>
      <c r="I11" s="58" t="s">
        <v>2292</v>
      </c>
    </row>
    <row r="12" spans="1:13" ht="59.25" customHeight="1" x14ac:dyDescent="0.2">
      <c r="A12" s="12">
        <v>9</v>
      </c>
      <c r="B12" s="4" t="s">
        <v>2258</v>
      </c>
      <c r="C12" s="7" t="s">
        <v>2273</v>
      </c>
      <c r="D12" s="5">
        <v>20942</v>
      </c>
      <c r="E12" s="10" t="s">
        <v>2247</v>
      </c>
      <c r="F12" s="130" t="s">
        <v>7</v>
      </c>
      <c r="G12" s="10"/>
      <c r="I12" s="58" t="s">
        <v>2293</v>
      </c>
    </row>
    <row r="13" spans="1:13" ht="59.25" customHeight="1" x14ac:dyDescent="0.2">
      <c r="A13" s="12">
        <v>1</v>
      </c>
      <c r="B13" s="23" t="s">
        <v>2283</v>
      </c>
      <c r="C13" s="60" t="s">
        <v>2461</v>
      </c>
      <c r="D13" s="73">
        <v>66000</v>
      </c>
      <c r="E13" s="23" t="s">
        <v>1129</v>
      </c>
      <c r="F13" s="53" t="s">
        <v>15</v>
      </c>
      <c r="G13" s="23" t="s">
        <v>2282</v>
      </c>
      <c r="I13" s="40"/>
    </row>
    <row r="14" spans="1:13" ht="59.25" customHeight="1" x14ac:dyDescent="0.2">
      <c r="A14" s="12">
        <v>2</v>
      </c>
      <c r="B14" s="23" t="s">
        <v>2299</v>
      </c>
      <c r="C14" s="72" t="s">
        <v>2301</v>
      </c>
      <c r="D14" s="73">
        <v>39632.26</v>
      </c>
      <c r="E14" s="23" t="s">
        <v>2127</v>
      </c>
      <c r="F14" s="53" t="s">
        <v>57</v>
      </c>
      <c r="G14" s="23" t="s">
        <v>2300</v>
      </c>
      <c r="I14" s="40"/>
    </row>
    <row r="15" spans="1:13" ht="59.25" customHeight="1" x14ac:dyDescent="0.2">
      <c r="A15" s="12">
        <v>1</v>
      </c>
      <c r="B15" s="4" t="s">
        <v>2302</v>
      </c>
      <c r="C15" s="7" t="s">
        <v>2309</v>
      </c>
      <c r="D15" s="5">
        <v>1899</v>
      </c>
      <c r="E15" s="10" t="s">
        <v>2247</v>
      </c>
      <c r="F15" s="130" t="s">
        <v>284</v>
      </c>
      <c r="G15" s="10"/>
      <c r="I15" s="58" t="s">
        <v>2338</v>
      </c>
    </row>
    <row r="16" spans="1:13" ht="59.25" customHeight="1" x14ac:dyDescent="0.2">
      <c r="A16" s="12">
        <v>2</v>
      </c>
      <c r="B16" s="4" t="s">
        <v>2302</v>
      </c>
      <c r="C16" s="7" t="s">
        <v>2310</v>
      </c>
      <c r="D16" s="5">
        <v>21157</v>
      </c>
      <c r="E16" s="10" t="s">
        <v>2247</v>
      </c>
      <c r="F16" s="128" t="s">
        <v>71</v>
      </c>
      <c r="G16" s="10"/>
      <c r="I16" s="58" t="s">
        <v>2339</v>
      </c>
    </row>
    <row r="17" spans="1:9" ht="59.25" customHeight="1" x14ac:dyDescent="0.2">
      <c r="A17" s="12">
        <v>3</v>
      </c>
      <c r="B17" s="4" t="s">
        <v>2302</v>
      </c>
      <c r="C17" s="6" t="s">
        <v>2349</v>
      </c>
      <c r="D17" s="5">
        <v>3226</v>
      </c>
      <c r="E17" s="10" t="s">
        <v>2247</v>
      </c>
      <c r="F17" s="128" t="s">
        <v>25</v>
      </c>
      <c r="G17" s="10"/>
      <c r="I17" s="62" t="s">
        <v>2350</v>
      </c>
    </row>
    <row r="18" spans="1:9" ht="59.25" customHeight="1" x14ac:dyDescent="0.2">
      <c r="A18" s="12">
        <v>4</v>
      </c>
      <c r="B18" s="4" t="s">
        <v>2303</v>
      </c>
      <c r="C18" s="7" t="s">
        <v>2311</v>
      </c>
      <c r="D18" s="5">
        <v>858</v>
      </c>
      <c r="E18" s="10" t="s">
        <v>2247</v>
      </c>
      <c r="F18" s="57" t="s">
        <v>23</v>
      </c>
      <c r="G18" s="10"/>
      <c r="I18" s="62" t="s">
        <v>2340</v>
      </c>
    </row>
    <row r="19" spans="1:9" ht="59.25" customHeight="1" x14ac:dyDescent="0.2">
      <c r="A19" s="12">
        <v>5</v>
      </c>
      <c r="B19" s="4" t="s">
        <v>2303</v>
      </c>
      <c r="C19" s="7" t="s">
        <v>2312</v>
      </c>
      <c r="D19" s="5">
        <v>19396</v>
      </c>
      <c r="E19" s="10" t="s">
        <v>2247</v>
      </c>
      <c r="F19" s="130" t="s">
        <v>32</v>
      </c>
      <c r="G19" s="10"/>
      <c r="I19" s="58" t="s">
        <v>2341</v>
      </c>
    </row>
    <row r="20" spans="1:9" ht="59.25" customHeight="1" x14ac:dyDescent="0.2">
      <c r="A20" s="12">
        <v>6</v>
      </c>
      <c r="B20" s="4" t="s">
        <v>2303</v>
      </c>
      <c r="C20" s="7" t="s">
        <v>2313</v>
      </c>
      <c r="D20" s="5">
        <v>3268</v>
      </c>
      <c r="E20" s="10" t="s">
        <v>2247</v>
      </c>
      <c r="F20" s="128" t="s">
        <v>71</v>
      </c>
      <c r="G20" s="10"/>
      <c r="I20" s="58" t="s">
        <v>2342</v>
      </c>
    </row>
    <row r="21" spans="1:9" ht="59.25" customHeight="1" x14ac:dyDescent="0.2">
      <c r="A21" s="12">
        <v>7</v>
      </c>
      <c r="B21" s="4" t="s">
        <v>2304</v>
      </c>
      <c r="C21" s="7" t="s">
        <v>2314</v>
      </c>
      <c r="D21" s="5">
        <v>6694</v>
      </c>
      <c r="E21" s="10" t="s">
        <v>2247</v>
      </c>
      <c r="F21" s="57" t="s">
        <v>44</v>
      </c>
      <c r="G21" s="10"/>
      <c r="I21" s="58" t="s">
        <v>2343</v>
      </c>
    </row>
    <row r="22" spans="1:9" ht="59.25" customHeight="1" x14ac:dyDescent="0.2">
      <c r="A22" s="12">
        <v>8</v>
      </c>
      <c r="B22" s="4" t="s">
        <v>2305</v>
      </c>
      <c r="C22" s="7" t="s">
        <v>2315</v>
      </c>
      <c r="D22" s="5">
        <v>3954</v>
      </c>
      <c r="E22" s="10" t="s">
        <v>2247</v>
      </c>
      <c r="F22" s="57" t="s">
        <v>20</v>
      </c>
      <c r="G22" s="10"/>
      <c r="I22" s="58" t="s">
        <v>2344</v>
      </c>
    </row>
    <row r="23" spans="1:9" ht="59.25" customHeight="1" x14ac:dyDescent="0.2">
      <c r="A23" s="12">
        <v>9</v>
      </c>
      <c r="B23" s="4" t="s">
        <v>2305</v>
      </c>
      <c r="C23" s="7" t="s">
        <v>2315</v>
      </c>
      <c r="D23" s="5">
        <v>1311</v>
      </c>
      <c r="E23" s="10" t="s">
        <v>2247</v>
      </c>
      <c r="F23" s="128" t="s">
        <v>36</v>
      </c>
      <c r="G23" s="10"/>
      <c r="I23" s="58" t="s">
        <v>2345</v>
      </c>
    </row>
    <row r="24" spans="1:9" ht="59.25" customHeight="1" x14ac:dyDescent="0.2">
      <c r="A24" s="12">
        <v>10</v>
      </c>
      <c r="B24" s="4" t="s">
        <v>2306</v>
      </c>
      <c r="C24" s="7" t="s">
        <v>2316</v>
      </c>
      <c r="D24" s="5">
        <v>39415</v>
      </c>
      <c r="E24" s="10" t="s">
        <v>2247</v>
      </c>
      <c r="F24" s="130" t="s">
        <v>7</v>
      </c>
      <c r="G24" s="10"/>
      <c r="I24" s="58" t="s">
        <v>2346</v>
      </c>
    </row>
    <row r="25" spans="1:9" ht="59.25" customHeight="1" x14ac:dyDescent="0.2">
      <c r="A25" s="12">
        <v>11</v>
      </c>
      <c r="B25" s="4" t="s">
        <v>2307</v>
      </c>
      <c r="C25" s="7" t="s">
        <v>2317</v>
      </c>
      <c r="D25" s="5">
        <v>3225</v>
      </c>
      <c r="E25" s="10" t="s">
        <v>2247</v>
      </c>
      <c r="F25" s="130" t="s">
        <v>8</v>
      </c>
      <c r="G25" s="10"/>
      <c r="I25" s="58" t="s">
        <v>2347</v>
      </c>
    </row>
    <row r="26" spans="1:9" ht="59.25" customHeight="1" x14ac:dyDescent="0.2">
      <c r="A26" s="12">
        <v>12</v>
      </c>
      <c r="B26" s="4" t="s">
        <v>2308</v>
      </c>
      <c r="C26" s="7" t="s">
        <v>2318</v>
      </c>
      <c r="D26" s="5">
        <v>6424</v>
      </c>
      <c r="E26" s="10" t="s">
        <v>2247</v>
      </c>
      <c r="F26" s="130" t="s">
        <v>18</v>
      </c>
      <c r="G26" s="10"/>
      <c r="I26" s="62" t="s">
        <v>2348</v>
      </c>
    </row>
    <row r="27" spans="1:9" ht="59.25" customHeight="1" x14ac:dyDescent="0.2">
      <c r="A27" s="12">
        <v>1</v>
      </c>
      <c r="B27" s="23" t="s">
        <v>2325</v>
      </c>
      <c r="C27" s="72" t="s">
        <v>2329</v>
      </c>
      <c r="D27" s="73">
        <v>19000</v>
      </c>
      <c r="E27" s="23" t="s">
        <v>1129</v>
      </c>
      <c r="F27" s="53" t="s">
        <v>23</v>
      </c>
      <c r="G27" s="23" t="s">
        <v>2324</v>
      </c>
      <c r="I27" s="40"/>
    </row>
    <row r="28" spans="1:9" ht="59.25" customHeight="1" x14ac:dyDescent="0.2">
      <c r="A28" s="12">
        <v>2</v>
      </c>
      <c r="B28" s="23" t="s">
        <v>2885</v>
      </c>
      <c r="C28" s="72" t="s">
        <v>2331</v>
      </c>
      <c r="D28" s="73">
        <v>9000</v>
      </c>
      <c r="E28" s="23" t="s">
        <v>1129</v>
      </c>
      <c r="F28" s="53" t="s">
        <v>20</v>
      </c>
      <c r="G28" s="23" t="s">
        <v>2330</v>
      </c>
      <c r="I28" s="40"/>
    </row>
    <row r="29" spans="1:9" ht="59.25" customHeight="1" x14ac:dyDescent="0.2">
      <c r="A29" s="12">
        <v>3</v>
      </c>
      <c r="B29" s="23" t="s">
        <v>2303</v>
      </c>
      <c r="C29" s="60" t="s">
        <v>2335</v>
      </c>
      <c r="D29" s="23">
        <v>2344</v>
      </c>
      <c r="E29" s="23" t="s">
        <v>2337</v>
      </c>
      <c r="F29" s="53" t="s">
        <v>59</v>
      </c>
      <c r="G29" s="23" t="s">
        <v>2336</v>
      </c>
      <c r="I29" s="40"/>
    </row>
    <row r="30" spans="1:9" ht="59.25" customHeight="1" x14ac:dyDescent="0.2">
      <c r="A30" s="12">
        <v>4</v>
      </c>
      <c r="B30" s="23" t="s">
        <v>2334</v>
      </c>
      <c r="C30" s="72" t="s">
        <v>2332</v>
      </c>
      <c r="D30" s="73">
        <v>28000</v>
      </c>
      <c r="E30" s="23" t="s">
        <v>1129</v>
      </c>
      <c r="F30" s="53" t="s">
        <v>36</v>
      </c>
      <c r="G30" s="23" t="s">
        <v>2333</v>
      </c>
      <c r="I30" s="40"/>
    </row>
    <row r="31" spans="1:9" ht="59.25" customHeight="1" x14ac:dyDescent="0.2">
      <c r="A31" s="12">
        <v>1</v>
      </c>
      <c r="B31" s="4" t="s">
        <v>2353</v>
      </c>
      <c r="C31" s="7" t="s">
        <v>2363</v>
      </c>
      <c r="D31" s="5">
        <v>3378</v>
      </c>
      <c r="E31" s="10" t="s">
        <v>2247</v>
      </c>
      <c r="F31" s="130" t="s">
        <v>8</v>
      </c>
      <c r="G31" s="10"/>
      <c r="I31" s="58" t="s">
        <v>2396</v>
      </c>
    </row>
    <row r="32" spans="1:9" ht="59.25" customHeight="1" x14ac:dyDescent="0.2">
      <c r="A32" s="12">
        <v>2</v>
      </c>
      <c r="B32" s="4" t="s">
        <v>2353</v>
      </c>
      <c r="C32" s="7" t="s">
        <v>2364</v>
      </c>
      <c r="D32" s="5">
        <v>1809</v>
      </c>
      <c r="E32" s="10" t="s">
        <v>2247</v>
      </c>
      <c r="F32" s="57" t="s">
        <v>35</v>
      </c>
      <c r="G32" s="10"/>
      <c r="I32" s="58" t="s">
        <v>2397</v>
      </c>
    </row>
    <row r="33" spans="1:9" ht="59.25" customHeight="1" x14ac:dyDescent="0.2">
      <c r="A33" s="12">
        <v>3</v>
      </c>
      <c r="B33" s="4" t="s">
        <v>2353</v>
      </c>
      <c r="C33" s="7" t="s">
        <v>2028</v>
      </c>
      <c r="D33" s="5">
        <v>9439</v>
      </c>
      <c r="E33" s="10" t="s">
        <v>2247</v>
      </c>
      <c r="F33" s="130" t="s">
        <v>5</v>
      </c>
      <c r="G33" s="10"/>
      <c r="I33" s="58" t="s">
        <v>2398</v>
      </c>
    </row>
    <row r="34" spans="1:9" ht="59.25" customHeight="1" x14ac:dyDescent="0.2">
      <c r="A34" s="12">
        <v>4</v>
      </c>
      <c r="B34" s="4" t="s">
        <v>2353</v>
      </c>
      <c r="C34" s="7" t="s">
        <v>2365</v>
      </c>
      <c r="D34" s="5">
        <v>1809</v>
      </c>
      <c r="E34" s="10" t="s">
        <v>2247</v>
      </c>
      <c r="F34" s="130" t="s">
        <v>21</v>
      </c>
      <c r="G34" s="10"/>
      <c r="I34" s="58" t="s">
        <v>2399</v>
      </c>
    </row>
    <row r="35" spans="1:9" ht="59.25" customHeight="1" x14ac:dyDescent="0.2">
      <c r="A35" s="12">
        <v>5</v>
      </c>
      <c r="B35" s="4" t="s">
        <v>2354</v>
      </c>
      <c r="C35" s="7" t="s">
        <v>2366</v>
      </c>
      <c r="D35" s="5">
        <v>8500</v>
      </c>
      <c r="E35" s="10" t="s">
        <v>2247</v>
      </c>
      <c r="F35" s="57" t="s">
        <v>23</v>
      </c>
      <c r="G35" s="10"/>
      <c r="I35" s="58" t="s">
        <v>2400</v>
      </c>
    </row>
    <row r="36" spans="1:9" ht="59.25" customHeight="1" x14ac:dyDescent="0.2">
      <c r="A36" s="12">
        <v>6</v>
      </c>
      <c r="B36" s="4" t="s">
        <v>2355</v>
      </c>
      <c r="C36" s="7" t="s">
        <v>2372</v>
      </c>
      <c r="D36" s="5">
        <v>3225</v>
      </c>
      <c r="E36" s="10" t="s">
        <v>2247</v>
      </c>
      <c r="F36" s="130" t="s">
        <v>18</v>
      </c>
      <c r="G36" s="10"/>
      <c r="I36" s="58" t="s">
        <v>2401</v>
      </c>
    </row>
    <row r="37" spans="1:9" ht="59.25" customHeight="1" x14ac:dyDescent="0.2">
      <c r="A37" s="12">
        <v>7</v>
      </c>
      <c r="B37" s="4" t="s">
        <v>2356</v>
      </c>
      <c r="C37" s="7" t="s">
        <v>2367</v>
      </c>
      <c r="D37" s="5">
        <v>24302</v>
      </c>
      <c r="E37" s="10" t="s">
        <v>2247</v>
      </c>
      <c r="F37" s="130" t="s">
        <v>5</v>
      </c>
      <c r="G37" s="10"/>
      <c r="I37" s="58" t="s">
        <v>2402</v>
      </c>
    </row>
    <row r="38" spans="1:9" ht="59.25" customHeight="1" x14ac:dyDescent="0.2">
      <c r="A38" s="12">
        <v>8</v>
      </c>
      <c r="B38" s="4" t="s">
        <v>2356</v>
      </c>
      <c r="C38" s="7" t="s">
        <v>2368</v>
      </c>
      <c r="D38" s="5">
        <v>7932</v>
      </c>
      <c r="E38" s="10" t="s">
        <v>2247</v>
      </c>
      <c r="F38" s="57" t="s">
        <v>35</v>
      </c>
      <c r="G38" s="10"/>
      <c r="I38" s="58" t="s">
        <v>2403</v>
      </c>
    </row>
    <row r="39" spans="1:9" ht="59.25" customHeight="1" x14ac:dyDescent="0.2">
      <c r="A39" s="12">
        <v>9</v>
      </c>
      <c r="B39" s="4" t="s">
        <v>2356</v>
      </c>
      <c r="C39" s="7" t="s">
        <v>2250</v>
      </c>
      <c r="D39" s="5">
        <v>32861</v>
      </c>
      <c r="E39" s="10" t="s">
        <v>2247</v>
      </c>
      <c r="F39" s="130" t="s">
        <v>22</v>
      </c>
      <c r="G39" s="10"/>
      <c r="I39" s="58" t="s">
        <v>2404</v>
      </c>
    </row>
    <row r="40" spans="1:9" ht="59.25" customHeight="1" x14ac:dyDescent="0.2">
      <c r="A40" s="12">
        <v>10</v>
      </c>
      <c r="B40" s="4" t="s">
        <v>2357</v>
      </c>
      <c r="C40" s="7" t="s">
        <v>2369</v>
      </c>
      <c r="D40" s="5">
        <v>22461</v>
      </c>
      <c r="E40" s="10" t="s">
        <v>2247</v>
      </c>
      <c r="F40" s="130" t="s">
        <v>45</v>
      </c>
      <c r="G40" s="10"/>
      <c r="I40" s="58" t="s">
        <v>2405</v>
      </c>
    </row>
    <row r="41" spans="1:9" ht="59.25" customHeight="1" x14ac:dyDescent="0.2">
      <c r="A41" s="12">
        <v>11</v>
      </c>
      <c r="B41" s="4" t="s">
        <v>2357</v>
      </c>
      <c r="C41" s="7" t="s">
        <v>2370</v>
      </c>
      <c r="D41" s="5">
        <v>15712</v>
      </c>
      <c r="E41" s="10" t="s">
        <v>2247</v>
      </c>
      <c r="F41" s="130" t="s">
        <v>5</v>
      </c>
      <c r="G41" s="10"/>
      <c r="I41" s="58" t="s">
        <v>2406</v>
      </c>
    </row>
    <row r="42" spans="1:9" ht="59.25" customHeight="1" x14ac:dyDescent="0.2">
      <c r="A42" s="12">
        <v>12</v>
      </c>
      <c r="B42" s="4" t="s">
        <v>2358</v>
      </c>
      <c r="C42" s="7" t="s">
        <v>2371</v>
      </c>
      <c r="D42" s="5">
        <v>5163</v>
      </c>
      <c r="E42" s="10" t="s">
        <v>2247</v>
      </c>
      <c r="F42" s="130" t="s">
        <v>8</v>
      </c>
      <c r="G42" s="10"/>
      <c r="I42" s="58" t="s">
        <v>2407</v>
      </c>
    </row>
    <row r="43" spans="1:9" ht="59.25" customHeight="1" x14ac:dyDescent="0.2">
      <c r="A43" s="12">
        <v>13</v>
      </c>
      <c r="B43" s="4" t="s">
        <v>2359</v>
      </c>
      <c r="C43" s="7" t="s">
        <v>2228</v>
      </c>
      <c r="D43" s="5">
        <v>7675</v>
      </c>
      <c r="E43" s="10" t="s">
        <v>2247</v>
      </c>
      <c r="F43" s="130" t="s">
        <v>32</v>
      </c>
      <c r="G43" s="10"/>
      <c r="I43" s="58" t="s">
        <v>2408</v>
      </c>
    </row>
    <row r="44" spans="1:9" ht="59.25" customHeight="1" x14ac:dyDescent="0.2">
      <c r="A44" s="12">
        <v>14</v>
      </c>
      <c r="B44" s="4" t="s">
        <v>2359</v>
      </c>
      <c r="C44" s="7" t="s">
        <v>2373</v>
      </c>
      <c r="D44" s="5">
        <v>1585</v>
      </c>
      <c r="E44" s="10" t="s">
        <v>2247</v>
      </c>
      <c r="F44" s="57" t="s">
        <v>20</v>
      </c>
      <c r="G44" s="10"/>
      <c r="I44" s="58" t="s">
        <v>2409</v>
      </c>
    </row>
    <row r="45" spans="1:9" ht="59.25" customHeight="1" x14ac:dyDescent="0.2">
      <c r="A45" s="12">
        <v>15</v>
      </c>
      <c r="B45" s="4" t="s">
        <v>2359</v>
      </c>
      <c r="C45" s="7" t="s">
        <v>2374</v>
      </c>
      <c r="D45" s="5">
        <v>12734</v>
      </c>
      <c r="E45" s="10" t="s">
        <v>2247</v>
      </c>
      <c r="F45" s="57" t="s">
        <v>14</v>
      </c>
      <c r="G45" s="10"/>
      <c r="I45" s="58" t="s">
        <v>2410</v>
      </c>
    </row>
    <row r="46" spans="1:9" ht="59.25" customHeight="1" x14ac:dyDescent="0.2">
      <c r="A46" s="12">
        <v>16</v>
      </c>
      <c r="B46" s="4" t="s">
        <v>2359</v>
      </c>
      <c r="C46" s="7" t="s">
        <v>2375</v>
      </c>
      <c r="D46" s="5">
        <v>1154</v>
      </c>
      <c r="E46" s="10" t="s">
        <v>2247</v>
      </c>
      <c r="F46" s="130" t="s">
        <v>9</v>
      </c>
      <c r="G46" s="10"/>
      <c r="I46" s="58" t="s">
        <v>2411</v>
      </c>
    </row>
    <row r="47" spans="1:9" ht="59.25" customHeight="1" x14ac:dyDescent="0.2">
      <c r="A47" s="12">
        <v>17</v>
      </c>
      <c r="B47" s="4" t="s">
        <v>2360</v>
      </c>
      <c r="C47" s="7" t="s">
        <v>2376</v>
      </c>
      <c r="D47" s="5">
        <v>8991</v>
      </c>
      <c r="E47" s="10" t="s">
        <v>2247</v>
      </c>
      <c r="F47" s="130" t="s">
        <v>8</v>
      </c>
      <c r="G47" s="10"/>
      <c r="I47" s="58" t="s">
        <v>2412</v>
      </c>
    </row>
    <row r="48" spans="1:9" ht="59.25" customHeight="1" x14ac:dyDescent="0.2">
      <c r="A48" s="12">
        <v>18</v>
      </c>
      <c r="B48" s="4" t="s">
        <v>2361</v>
      </c>
      <c r="C48" s="7" t="s">
        <v>2377</v>
      </c>
      <c r="D48" s="5">
        <v>3730</v>
      </c>
      <c r="E48" s="10" t="s">
        <v>2247</v>
      </c>
      <c r="F48" s="57" t="s">
        <v>59</v>
      </c>
      <c r="G48" s="10"/>
      <c r="I48" s="58" t="s">
        <v>2413</v>
      </c>
    </row>
    <row r="49" spans="1:9" ht="59.25" customHeight="1" x14ac:dyDescent="0.2">
      <c r="A49" s="63">
        <v>1</v>
      </c>
      <c r="B49" s="23" t="s">
        <v>2385</v>
      </c>
      <c r="C49" s="72" t="s">
        <v>1510</v>
      </c>
      <c r="D49" s="23">
        <v>1612</v>
      </c>
      <c r="E49" s="23" t="s">
        <v>2</v>
      </c>
      <c r="F49" s="53" t="s">
        <v>275</v>
      </c>
      <c r="G49" s="23" t="s">
        <v>2384</v>
      </c>
      <c r="I49" s="40"/>
    </row>
    <row r="50" spans="1:9" ht="59.25" customHeight="1" x14ac:dyDescent="0.2">
      <c r="A50" s="63">
        <v>2</v>
      </c>
      <c r="B50" s="23" t="s">
        <v>2386</v>
      </c>
      <c r="C50" s="72" t="s">
        <v>2388</v>
      </c>
      <c r="D50" s="23">
        <v>1758</v>
      </c>
      <c r="E50" s="23" t="s">
        <v>2</v>
      </c>
      <c r="F50" s="53" t="s">
        <v>57</v>
      </c>
      <c r="G50" s="23" t="s">
        <v>2387</v>
      </c>
      <c r="I50" s="40"/>
    </row>
    <row r="51" spans="1:9" ht="59.25" customHeight="1" x14ac:dyDescent="0.2">
      <c r="A51" s="63">
        <v>3</v>
      </c>
      <c r="B51" s="23" t="s">
        <v>2359</v>
      </c>
      <c r="C51" s="72" t="s">
        <v>2391</v>
      </c>
      <c r="D51" s="23">
        <v>2052</v>
      </c>
      <c r="E51" s="23" t="s">
        <v>2</v>
      </c>
      <c r="F51" s="53" t="s">
        <v>6</v>
      </c>
      <c r="G51" s="23" t="s">
        <v>2389</v>
      </c>
      <c r="I51" s="40"/>
    </row>
    <row r="52" spans="1:9" ht="59.25" customHeight="1" x14ac:dyDescent="0.2">
      <c r="A52" s="63">
        <v>4</v>
      </c>
      <c r="B52" s="23" t="s">
        <v>2359</v>
      </c>
      <c r="C52" s="72" t="s">
        <v>2392</v>
      </c>
      <c r="D52" s="23">
        <v>2736</v>
      </c>
      <c r="E52" s="23" t="s">
        <v>2</v>
      </c>
      <c r="F52" s="53" t="s">
        <v>26</v>
      </c>
      <c r="G52" s="23" t="s">
        <v>2390</v>
      </c>
      <c r="I52" s="40"/>
    </row>
    <row r="53" spans="1:9" ht="59.25" customHeight="1" x14ac:dyDescent="0.2">
      <c r="A53" s="63">
        <v>5</v>
      </c>
      <c r="B53" s="23" t="s">
        <v>2395</v>
      </c>
      <c r="C53" s="72" t="s">
        <v>2394</v>
      </c>
      <c r="D53" s="23">
        <v>8988</v>
      </c>
      <c r="E53" s="23" t="s">
        <v>2</v>
      </c>
      <c r="F53" s="53" t="s">
        <v>11</v>
      </c>
      <c r="G53" s="23" t="s">
        <v>2393</v>
      </c>
      <c r="I53" s="40"/>
    </row>
    <row r="54" spans="1:9" ht="59.25" customHeight="1" x14ac:dyDescent="0.2">
      <c r="A54" s="12">
        <v>1</v>
      </c>
      <c r="B54" s="4" t="s">
        <v>2417</v>
      </c>
      <c r="C54" s="6" t="s">
        <v>2426</v>
      </c>
      <c r="D54" s="5">
        <v>3357</v>
      </c>
      <c r="E54" s="10" t="s">
        <v>2247</v>
      </c>
      <c r="F54" s="140" t="s">
        <v>273</v>
      </c>
      <c r="G54" s="10"/>
      <c r="I54" s="58" t="s">
        <v>2444</v>
      </c>
    </row>
    <row r="55" spans="1:9" ht="59.25" customHeight="1" x14ac:dyDescent="0.2">
      <c r="A55" s="12">
        <v>2</v>
      </c>
      <c r="B55" s="4" t="s">
        <v>2418</v>
      </c>
      <c r="C55" s="6" t="s">
        <v>2427</v>
      </c>
      <c r="D55" s="5">
        <v>2350</v>
      </c>
      <c r="E55" s="10" t="s">
        <v>2247</v>
      </c>
      <c r="F55" s="130" t="s">
        <v>5</v>
      </c>
      <c r="G55" s="10"/>
      <c r="I55" s="58" t="s">
        <v>2445</v>
      </c>
    </row>
    <row r="56" spans="1:9" ht="59.25" customHeight="1" x14ac:dyDescent="0.2">
      <c r="A56" s="12">
        <v>3</v>
      </c>
      <c r="B56" s="4" t="s">
        <v>2419</v>
      </c>
      <c r="C56" s="68" t="s">
        <v>2454</v>
      </c>
      <c r="D56" s="5">
        <v>29960</v>
      </c>
      <c r="E56" s="10" t="s">
        <v>2247</v>
      </c>
      <c r="F56" s="57" t="s">
        <v>14</v>
      </c>
      <c r="G56" s="10"/>
      <c r="I56" s="80" t="s">
        <v>2455</v>
      </c>
    </row>
    <row r="57" spans="1:9" ht="59.25" customHeight="1" x14ac:dyDescent="0.2">
      <c r="A57" s="12">
        <v>4</v>
      </c>
      <c r="B57" s="4" t="s">
        <v>2419</v>
      </c>
      <c r="C57" s="6" t="s">
        <v>2428</v>
      </c>
      <c r="D57" s="5">
        <v>14865</v>
      </c>
      <c r="E57" s="10" t="s">
        <v>2247</v>
      </c>
      <c r="F57" s="57" t="s">
        <v>59</v>
      </c>
      <c r="G57" s="10"/>
      <c r="I57" s="58" t="s">
        <v>2446</v>
      </c>
    </row>
    <row r="58" spans="1:9" ht="59.25" customHeight="1" x14ac:dyDescent="0.2">
      <c r="A58" s="12">
        <v>5</v>
      </c>
      <c r="B58" s="4" t="s">
        <v>2420</v>
      </c>
      <c r="C58" s="6" t="s">
        <v>2429</v>
      </c>
      <c r="D58" s="5">
        <v>15258</v>
      </c>
      <c r="E58" s="10" t="s">
        <v>2247</v>
      </c>
      <c r="F58" s="130" t="s">
        <v>5</v>
      </c>
      <c r="G58" s="10"/>
      <c r="I58" s="58" t="s">
        <v>2447</v>
      </c>
    </row>
    <row r="59" spans="1:9" ht="59.25" customHeight="1" x14ac:dyDescent="0.2">
      <c r="A59" s="12">
        <v>6</v>
      </c>
      <c r="B59" s="4" t="s">
        <v>2421</v>
      </c>
      <c r="C59" s="6" t="s">
        <v>2430</v>
      </c>
      <c r="D59" s="5">
        <v>3479</v>
      </c>
      <c r="E59" s="10" t="s">
        <v>2247</v>
      </c>
      <c r="F59" s="128" t="s">
        <v>36</v>
      </c>
      <c r="G59" s="10"/>
      <c r="I59" s="58" t="s">
        <v>2448</v>
      </c>
    </row>
    <row r="60" spans="1:9" ht="59.25" customHeight="1" x14ac:dyDescent="0.2">
      <c r="A60" s="12">
        <v>7</v>
      </c>
      <c r="B60" s="4" t="s">
        <v>2422</v>
      </c>
      <c r="C60" s="6" t="s">
        <v>2431</v>
      </c>
      <c r="D60" s="5">
        <v>1127</v>
      </c>
      <c r="E60" s="10" t="s">
        <v>2247</v>
      </c>
      <c r="F60" s="140" t="s">
        <v>273</v>
      </c>
      <c r="G60" s="10"/>
      <c r="I60" s="58" t="s">
        <v>2449</v>
      </c>
    </row>
    <row r="61" spans="1:9" ht="59.25" customHeight="1" x14ac:dyDescent="0.2">
      <c r="A61" s="12">
        <v>8</v>
      </c>
      <c r="B61" s="4" t="s">
        <v>2423</v>
      </c>
      <c r="C61" s="6" t="s">
        <v>2432</v>
      </c>
      <c r="D61" s="5">
        <v>2447</v>
      </c>
      <c r="E61" s="10" t="s">
        <v>2247</v>
      </c>
      <c r="F61" s="140" t="s">
        <v>83</v>
      </c>
      <c r="G61" s="10"/>
      <c r="I61" s="58" t="s">
        <v>2450</v>
      </c>
    </row>
    <row r="62" spans="1:9" ht="59.25" customHeight="1" x14ac:dyDescent="0.2">
      <c r="A62" s="12">
        <v>9</v>
      </c>
      <c r="B62" s="4" t="s">
        <v>2456</v>
      </c>
      <c r="C62" s="7" t="s">
        <v>2458</v>
      </c>
      <c r="D62" s="5">
        <v>10053</v>
      </c>
      <c r="E62" s="10" t="s">
        <v>2247</v>
      </c>
      <c r="F62" s="57" t="s">
        <v>279</v>
      </c>
      <c r="G62" s="10"/>
      <c r="I62" s="58" t="s">
        <v>2462</v>
      </c>
    </row>
    <row r="63" spans="1:9" ht="59.25" customHeight="1" x14ac:dyDescent="0.2">
      <c r="A63" s="12">
        <v>10</v>
      </c>
      <c r="B63" s="4" t="s">
        <v>2456</v>
      </c>
      <c r="C63" s="7" t="s">
        <v>2459</v>
      </c>
      <c r="D63" s="5">
        <v>12340</v>
      </c>
      <c r="E63" s="10" t="s">
        <v>2247</v>
      </c>
      <c r="F63" s="130" t="s">
        <v>313</v>
      </c>
      <c r="G63" s="10"/>
      <c r="I63" s="58" t="s">
        <v>2463</v>
      </c>
    </row>
    <row r="64" spans="1:9" ht="59.25" customHeight="1" x14ac:dyDescent="0.2">
      <c r="A64" s="12">
        <v>11</v>
      </c>
      <c r="B64" s="4" t="s">
        <v>2457</v>
      </c>
      <c r="C64" s="7" t="s">
        <v>2460</v>
      </c>
      <c r="D64" s="5">
        <v>867</v>
      </c>
      <c r="E64" s="10" t="s">
        <v>2247</v>
      </c>
      <c r="F64" s="140" t="s">
        <v>273</v>
      </c>
      <c r="G64" s="10"/>
      <c r="I64" s="58" t="s">
        <v>2464</v>
      </c>
    </row>
    <row r="65" spans="1:9" ht="59.25" customHeight="1" x14ac:dyDescent="0.2">
      <c r="A65" s="12">
        <v>12</v>
      </c>
      <c r="B65" s="4" t="s">
        <v>2424</v>
      </c>
      <c r="C65" s="6" t="s">
        <v>2434</v>
      </c>
      <c r="D65" s="5">
        <v>80025</v>
      </c>
      <c r="E65" s="10" t="s">
        <v>2247</v>
      </c>
      <c r="F65" s="128" t="s">
        <v>27</v>
      </c>
      <c r="G65" s="10"/>
      <c r="I65" s="58" t="s">
        <v>2465</v>
      </c>
    </row>
    <row r="66" spans="1:9" ht="94.5" customHeight="1" x14ac:dyDescent="0.2">
      <c r="A66" s="12">
        <v>13</v>
      </c>
      <c r="B66" s="4" t="s">
        <v>2425</v>
      </c>
      <c r="C66" s="6" t="s">
        <v>2433</v>
      </c>
      <c r="D66" s="5">
        <v>1092</v>
      </c>
      <c r="E66" s="10" t="s">
        <v>2247</v>
      </c>
      <c r="F66" s="130" t="s">
        <v>268</v>
      </c>
      <c r="G66" s="10"/>
      <c r="I66" s="58" t="s">
        <v>2466</v>
      </c>
    </row>
    <row r="67" spans="1:9" ht="94.5" customHeight="1" x14ac:dyDescent="0.2">
      <c r="A67" s="63">
        <v>1</v>
      </c>
      <c r="B67" s="23" t="s">
        <v>2440</v>
      </c>
      <c r="C67" s="72" t="s">
        <v>2441</v>
      </c>
      <c r="D67" s="23">
        <v>1289</v>
      </c>
      <c r="E67" s="23" t="s">
        <v>2</v>
      </c>
      <c r="F67" s="53" t="s">
        <v>69</v>
      </c>
      <c r="G67" s="23" t="s">
        <v>2439</v>
      </c>
      <c r="I67" s="40" t="str">
        <f t="shared" ref="I67:I91" si="0">C67&amp;" МЖД по адресу: г. Калуга,  "&amp;F67</f>
        <v>Прочистка газохода и вентканалов по стояку в квартире №20 МЖД по адресу: г. Калуга,  ул. Чехова, д. 13</v>
      </c>
    </row>
    <row r="68" spans="1:9" ht="94.5" customHeight="1" x14ac:dyDescent="0.2">
      <c r="A68" s="63">
        <v>2</v>
      </c>
      <c r="B68" s="23" t="s">
        <v>2420</v>
      </c>
      <c r="C68" s="72" t="s">
        <v>2443</v>
      </c>
      <c r="D68" s="73">
        <v>3955.5</v>
      </c>
      <c r="E68" s="23" t="s">
        <v>2</v>
      </c>
      <c r="F68" s="53" t="s">
        <v>32</v>
      </c>
      <c r="G68" s="23" t="s">
        <v>2442</v>
      </c>
      <c r="I68" s="40" t="str">
        <f t="shared" si="0"/>
        <v>Прочистка газохода по стояку в квартирах №29, 33, 37 МЖД по адресу: г. Калуга,  ул. Болотникова, д. 13</v>
      </c>
    </row>
    <row r="69" spans="1:9" ht="94.5" customHeight="1" x14ac:dyDescent="0.2">
      <c r="A69" s="63">
        <v>3</v>
      </c>
      <c r="B69" s="23" t="s">
        <v>2438</v>
      </c>
      <c r="C69" s="72" t="s">
        <v>2437</v>
      </c>
      <c r="D69" s="73">
        <v>19977.89</v>
      </c>
      <c r="E69" s="23" t="s">
        <v>2435</v>
      </c>
      <c r="F69" s="53" t="s">
        <v>15</v>
      </c>
      <c r="G69" s="23" t="s">
        <v>2436</v>
      </c>
      <c r="I69" s="40" t="str">
        <f t="shared" si="0"/>
        <v>Заключение о техническом состоянии объекта капитального строительства  МЖД по адресу: г. Калуга,  ул. М. Жукова, д. 45</v>
      </c>
    </row>
    <row r="70" spans="1:9" ht="94.5" customHeight="1" x14ac:dyDescent="0.2">
      <c r="A70" s="63">
        <v>4</v>
      </c>
      <c r="B70" s="23" t="s">
        <v>2452</v>
      </c>
      <c r="C70" s="60" t="s">
        <v>2453</v>
      </c>
      <c r="D70" s="73">
        <v>3078</v>
      </c>
      <c r="E70" s="23" t="s">
        <v>2</v>
      </c>
      <c r="F70" s="53" t="s">
        <v>5</v>
      </c>
      <c r="G70" s="23" t="s">
        <v>2451</v>
      </c>
      <c r="I70" s="40" t="str">
        <f t="shared" si="0"/>
        <v>Прочистка вентканала по стояку в квартире № 37 МЖД по адресу: г. Калуга,  ул. Чижевского, д. 25</v>
      </c>
    </row>
    <row r="71" spans="1:9" ht="59.25" customHeight="1" x14ac:dyDescent="0.2">
      <c r="A71" s="12">
        <v>1</v>
      </c>
      <c r="B71" s="4" t="s">
        <v>2467</v>
      </c>
      <c r="C71" s="57" t="s">
        <v>2484</v>
      </c>
      <c r="D71" s="5">
        <v>5854</v>
      </c>
      <c r="E71" s="10" t="s">
        <v>2247</v>
      </c>
      <c r="F71" s="130" t="s">
        <v>270</v>
      </c>
      <c r="G71" s="10"/>
      <c r="I71" s="58" t="s">
        <v>2513</v>
      </c>
    </row>
    <row r="72" spans="1:9" ht="59.25" customHeight="1" x14ac:dyDescent="0.2">
      <c r="A72" s="12">
        <v>2</v>
      </c>
      <c r="B72" s="4" t="s">
        <v>2467</v>
      </c>
      <c r="C72" s="7" t="s">
        <v>2485</v>
      </c>
      <c r="D72" s="5">
        <v>19625</v>
      </c>
      <c r="E72" s="10" t="s">
        <v>2247</v>
      </c>
      <c r="F72" s="130" t="s">
        <v>10</v>
      </c>
      <c r="G72" s="10"/>
      <c r="I72" s="58" t="s">
        <v>2514</v>
      </c>
    </row>
    <row r="73" spans="1:9" ht="59.25" customHeight="1" x14ac:dyDescent="0.2">
      <c r="A73" s="12">
        <v>3</v>
      </c>
      <c r="B73" s="4" t="s">
        <v>2468</v>
      </c>
      <c r="C73" s="7" t="s">
        <v>2486</v>
      </c>
      <c r="D73" s="5">
        <v>43257</v>
      </c>
      <c r="E73" s="10" t="s">
        <v>2247</v>
      </c>
      <c r="F73" s="128" t="s">
        <v>27</v>
      </c>
      <c r="G73" s="10"/>
      <c r="I73" s="58" t="s">
        <v>2515</v>
      </c>
    </row>
    <row r="74" spans="1:9" ht="59.25" customHeight="1" x14ac:dyDescent="0.2">
      <c r="A74" s="12">
        <v>4</v>
      </c>
      <c r="B74" s="4" t="s">
        <v>2469</v>
      </c>
      <c r="C74" s="7" t="s">
        <v>2487</v>
      </c>
      <c r="D74" s="5">
        <v>2379</v>
      </c>
      <c r="E74" s="10" t="s">
        <v>2247</v>
      </c>
      <c r="F74" s="130" t="s">
        <v>6</v>
      </c>
      <c r="G74" s="10"/>
      <c r="I74" s="58" t="s">
        <v>2516</v>
      </c>
    </row>
    <row r="75" spans="1:9" ht="59.25" customHeight="1" x14ac:dyDescent="0.2">
      <c r="A75" s="12">
        <v>5</v>
      </c>
      <c r="B75" s="4" t="s">
        <v>2469</v>
      </c>
      <c r="C75" s="7" t="s">
        <v>2488</v>
      </c>
      <c r="D75" s="5">
        <v>1135</v>
      </c>
      <c r="E75" s="10" t="s">
        <v>2247</v>
      </c>
      <c r="F75" s="130" t="s">
        <v>32</v>
      </c>
      <c r="G75" s="10"/>
      <c r="I75" s="58" t="s">
        <v>2517</v>
      </c>
    </row>
    <row r="76" spans="1:9" ht="59.25" customHeight="1" x14ac:dyDescent="0.2">
      <c r="A76" s="12">
        <v>6</v>
      </c>
      <c r="B76" s="4" t="s">
        <v>2470</v>
      </c>
      <c r="C76" s="7" t="s">
        <v>2501</v>
      </c>
      <c r="D76" s="5">
        <v>1603</v>
      </c>
      <c r="E76" s="10" t="s">
        <v>2247</v>
      </c>
      <c r="F76" s="130" t="s">
        <v>32</v>
      </c>
      <c r="G76" s="10"/>
      <c r="I76" s="58" t="s">
        <v>2518</v>
      </c>
    </row>
    <row r="77" spans="1:9" ht="59.25" customHeight="1" x14ac:dyDescent="0.2">
      <c r="A77" s="12">
        <v>7</v>
      </c>
      <c r="B77" s="4" t="s">
        <v>2471</v>
      </c>
      <c r="C77" s="66" t="s">
        <v>2531</v>
      </c>
      <c r="D77" s="5">
        <v>10162</v>
      </c>
      <c r="E77" s="10" t="s">
        <v>2247</v>
      </c>
      <c r="F77" s="57" t="s">
        <v>279</v>
      </c>
      <c r="G77" s="162" t="s">
        <v>2869</v>
      </c>
      <c r="I77" s="80" t="s">
        <v>2532</v>
      </c>
    </row>
    <row r="78" spans="1:9" ht="59.25" customHeight="1" x14ac:dyDescent="0.2">
      <c r="A78" s="12">
        <v>8</v>
      </c>
      <c r="B78" s="4" t="s">
        <v>2472</v>
      </c>
      <c r="C78" s="7" t="s">
        <v>2489</v>
      </c>
      <c r="D78" s="5">
        <v>7769</v>
      </c>
      <c r="E78" s="10" t="s">
        <v>2247</v>
      </c>
      <c r="F78" s="130" t="s">
        <v>30</v>
      </c>
      <c r="G78" s="10"/>
      <c r="I78" s="58" t="s">
        <v>2519</v>
      </c>
    </row>
    <row r="79" spans="1:9" ht="59.25" customHeight="1" x14ac:dyDescent="0.2">
      <c r="A79" s="12">
        <v>9</v>
      </c>
      <c r="B79" s="4" t="s">
        <v>2473</v>
      </c>
      <c r="C79" s="7" t="s">
        <v>2490</v>
      </c>
      <c r="D79" s="5">
        <v>5453</v>
      </c>
      <c r="E79" s="10" t="s">
        <v>2247</v>
      </c>
      <c r="F79" s="130" t="s">
        <v>32</v>
      </c>
      <c r="G79" s="10"/>
      <c r="I79" s="58" t="s">
        <v>2520</v>
      </c>
    </row>
    <row r="80" spans="1:9" ht="59.25" customHeight="1" x14ac:dyDescent="0.2">
      <c r="A80" s="12">
        <v>10</v>
      </c>
      <c r="B80" s="4" t="s">
        <v>2474</v>
      </c>
      <c r="C80" s="7" t="s">
        <v>2491</v>
      </c>
      <c r="D80" s="5">
        <v>1909</v>
      </c>
      <c r="E80" s="10" t="s">
        <v>2247</v>
      </c>
      <c r="F80" s="130" t="s">
        <v>284</v>
      </c>
      <c r="G80" s="10"/>
      <c r="I80" s="58" t="s">
        <v>2521</v>
      </c>
    </row>
    <row r="81" spans="1:9" ht="59.25" customHeight="1" x14ac:dyDescent="0.2">
      <c r="A81" s="12">
        <v>11</v>
      </c>
      <c r="B81" s="4" t="s">
        <v>2475</v>
      </c>
      <c r="C81" s="66" t="s">
        <v>2533</v>
      </c>
      <c r="D81" s="5">
        <v>9651</v>
      </c>
      <c r="E81" s="10" t="s">
        <v>2247</v>
      </c>
      <c r="F81" s="130" t="s">
        <v>32</v>
      </c>
      <c r="G81" s="10"/>
      <c r="I81" s="80" t="s">
        <v>2534</v>
      </c>
    </row>
    <row r="82" spans="1:9" ht="59.25" customHeight="1" x14ac:dyDescent="0.2">
      <c r="A82" s="12">
        <v>12</v>
      </c>
      <c r="B82" s="4" t="s">
        <v>2476</v>
      </c>
      <c r="C82" s="7" t="s">
        <v>2492</v>
      </c>
      <c r="D82" s="5">
        <v>3623</v>
      </c>
      <c r="E82" s="10" t="s">
        <v>2247</v>
      </c>
      <c r="F82" s="57" t="s">
        <v>17</v>
      </c>
      <c r="G82" s="10"/>
      <c r="I82" s="58" t="s">
        <v>2522</v>
      </c>
    </row>
    <row r="83" spans="1:9" ht="59.25" customHeight="1" x14ac:dyDescent="0.2">
      <c r="A83" s="12">
        <v>13</v>
      </c>
      <c r="B83" s="4" t="s">
        <v>2477</v>
      </c>
      <c r="C83" s="7" t="s">
        <v>2493</v>
      </c>
      <c r="D83" s="5">
        <v>832</v>
      </c>
      <c r="E83" s="10" t="s">
        <v>2247</v>
      </c>
      <c r="F83" s="128" t="s">
        <v>69</v>
      </c>
      <c r="G83" s="10"/>
      <c r="I83" s="58" t="s">
        <v>2523</v>
      </c>
    </row>
    <row r="84" spans="1:9" ht="59.25" customHeight="1" x14ac:dyDescent="0.2">
      <c r="A84" s="12">
        <v>14</v>
      </c>
      <c r="B84" s="4" t="s">
        <v>2479</v>
      </c>
      <c r="C84" s="7" t="s">
        <v>2494</v>
      </c>
      <c r="D84" s="5">
        <v>4225</v>
      </c>
      <c r="E84" s="10" t="s">
        <v>2247</v>
      </c>
      <c r="F84" s="130" t="s">
        <v>10</v>
      </c>
      <c r="G84" s="10"/>
      <c r="I84" s="58" t="s">
        <v>2524</v>
      </c>
    </row>
    <row r="85" spans="1:9" ht="59.25" customHeight="1" x14ac:dyDescent="0.2">
      <c r="A85" s="12">
        <v>15</v>
      </c>
      <c r="B85" s="4" t="s">
        <v>2480</v>
      </c>
      <c r="C85" s="7" t="s">
        <v>2495</v>
      </c>
      <c r="D85" s="5">
        <v>10933</v>
      </c>
      <c r="E85" s="10" t="s">
        <v>2247</v>
      </c>
      <c r="F85" s="57" t="s">
        <v>279</v>
      </c>
      <c r="G85" s="162" t="s">
        <v>2869</v>
      </c>
      <c r="I85" s="62" t="s">
        <v>2525</v>
      </c>
    </row>
    <row r="86" spans="1:9" ht="59.25" customHeight="1" x14ac:dyDescent="0.2">
      <c r="A86" s="12">
        <v>16</v>
      </c>
      <c r="B86" s="4" t="s">
        <v>2478</v>
      </c>
      <c r="C86" s="7" t="s">
        <v>2496</v>
      </c>
      <c r="D86" s="5">
        <v>1566</v>
      </c>
      <c r="E86" s="10" t="s">
        <v>2247</v>
      </c>
      <c r="F86" s="130" t="s">
        <v>30</v>
      </c>
      <c r="G86" s="10"/>
      <c r="I86" s="58" t="s">
        <v>2526</v>
      </c>
    </row>
    <row r="87" spans="1:9" ht="59.25" customHeight="1" x14ac:dyDescent="0.2">
      <c r="A87" s="12">
        <v>17</v>
      </c>
      <c r="B87" s="4" t="s">
        <v>2481</v>
      </c>
      <c r="C87" s="7" t="s">
        <v>2497</v>
      </c>
      <c r="D87" s="5">
        <v>3056</v>
      </c>
      <c r="E87" s="10" t="s">
        <v>2247</v>
      </c>
      <c r="F87" s="130" t="s">
        <v>8</v>
      </c>
      <c r="G87" s="10"/>
      <c r="I87" s="62" t="s">
        <v>2527</v>
      </c>
    </row>
    <row r="88" spans="1:9" ht="59.25" customHeight="1" x14ac:dyDescent="0.2">
      <c r="A88" s="12">
        <v>18</v>
      </c>
      <c r="B88" s="4" t="s">
        <v>2481</v>
      </c>
      <c r="C88" s="7" t="s">
        <v>2498</v>
      </c>
      <c r="D88" s="5">
        <v>7997</v>
      </c>
      <c r="E88" s="10" t="s">
        <v>2247</v>
      </c>
      <c r="F88" s="130" t="s">
        <v>8</v>
      </c>
      <c r="G88" s="10"/>
      <c r="I88" s="62" t="s">
        <v>2528</v>
      </c>
    </row>
    <row r="89" spans="1:9" ht="59.25" customHeight="1" x14ac:dyDescent="0.2">
      <c r="A89" s="12">
        <v>19</v>
      </c>
      <c r="B89" s="4" t="s">
        <v>2482</v>
      </c>
      <c r="C89" s="7" t="s">
        <v>2499</v>
      </c>
      <c r="D89" s="5">
        <v>1621</v>
      </c>
      <c r="E89" s="10" t="s">
        <v>2247</v>
      </c>
      <c r="F89" s="57" t="s">
        <v>279</v>
      </c>
      <c r="G89" s="10"/>
      <c r="I89" s="62" t="s">
        <v>2529</v>
      </c>
    </row>
    <row r="90" spans="1:9" ht="59.25" customHeight="1" x14ac:dyDescent="0.2">
      <c r="A90" s="12">
        <v>20</v>
      </c>
      <c r="B90" s="4" t="s">
        <v>2483</v>
      </c>
      <c r="C90" s="7" t="s">
        <v>2500</v>
      </c>
      <c r="D90" s="5">
        <v>28300</v>
      </c>
      <c r="E90" s="10" t="s">
        <v>2247</v>
      </c>
      <c r="F90" s="130" t="s">
        <v>30</v>
      </c>
      <c r="G90" s="10"/>
      <c r="I90" s="58" t="s">
        <v>2530</v>
      </c>
    </row>
    <row r="91" spans="1:9" ht="59.25" customHeight="1" x14ac:dyDescent="0.2">
      <c r="A91" s="63">
        <v>1</v>
      </c>
      <c r="B91" s="23" t="s">
        <v>2504</v>
      </c>
      <c r="C91" s="72" t="s">
        <v>2503</v>
      </c>
      <c r="D91" s="73">
        <v>160000</v>
      </c>
      <c r="E91" s="23" t="s">
        <v>1134</v>
      </c>
      <c r="F91" s="53" t="s">
        <v>35</v>
      </c>
      <c r="G91" s="23" t="s">
        <v>2502</v>
      </c>
      <c r="I91" s="40" t="str">
        <f t="shared" si="0"/>
        <v>Комплекс работ по ремонту подъезда №2 МЖД по адресу: г. Калуга,  ул. М. Жукова, д. 37</v>
      </c>
    </row>
    <row r="92" spans="1:9" ht="59.25" customHeight="1" x14ac:dyDescent="0.2">
      <c r="A92" s="63">
        <v>2</v>
      </c>
      <c r="B92" s="23" t="s">
        <v>2506</v>
      </c>
      <c r="C92" s="72" t="s">
        <v>2508</v>
      </c>
      <c r="D92" s="73">
        <v>4454</v>
      </c>
      <c r="E92" s="23" t="s">
        <v>2</v>
      </c>
      <c r="F92" s="53" t="s">
        <v>59</v>
      </c>
      <c r="G92" s="23" t="s">
        <v>2505</v>
      </c>
      <c r="I92" s="16"/>
    </row>
    <row r="93" spans="1:9" ht="59.25" customHeight="1" x14ac:dyDescent="0.2">
      <c r="A93" s="63">
        <v>3</v>
      </c>
      <c r="B93" s="23" t="s">
        <v>2506</v>
      </c>
      <c r="C93" s="72" t="s">
        <v>2509</v>
      </c>
      <c r="D93" s="73">
        <v>820</v>
      </c>
      <c r="E93" s="23" t="s">
        <v>2</v>
      </c>
      <c r="F93" s="53" t="s">
        <v>15</v>
      </c>
      <c r="G93" s="23" t="s">
        <v>2507</v>
      </c>
      <c r="I93" s="16"/>
    </row>
    <row r="94" spans="1:9" ht="59.25" customHeight="1" x14ac:dyDescent="0.2">
      <c r="A94" s="12">
        <v>1</v>
      </c>
      <c r="B94" s="4" t="s">
        <v>2538</v>
      </c>
      <c r="C94" s="7" t="s">
        <v>2550</v>
      </c>
      <c r="D94" s="5">
        <v>48941</v>
      </c>
      <c r="E94" s="10" t="s">
        <v>2247</v>
      </c>
      <c r="F94" s="130" t="s">
        <v>46</v>
      </c>
      <c r="G94" s="10"/>
      <c r="I94" s="58" t="s">
        <v>2582</v>
      </c>
    </row>
    <row r="95" spans="1:9" ht="134.25" customHeight="1" x14ac:dyDescent="0.2">
      <c r="A95" s="12">
        <v>2</v>
      </c>
      <c r="B95" s="4" t="s">
        <v>2557</v>
      </c>
      <c r="C95" s="7" t="s">
        <v>2551</v>
      </c>
      <c r="D95" s="5">
        <v>5553</v>
      </c>
      <c r="E95" s="10" t="s">
        <v>2247</v>
      </c>
      <c r="F95" s="128" t="s">
        <v>15</v>
      </c>
      <c r="G95" s="10"/>
      <c r="I95" s="58" t="s">
        <v>2583</v>
      </c>
    </row>
    <row r="96" spans="1:9" ht="59.25" customHeight="1" x14ac:dyDescent="0.2">
      <c r="A96" s="12">
        <v>3</v>
      </c>
      <c r="B96" s="4" t="s">
        <v>2539</v>
      </c>
      <c r="C96" s="7" t="s">
        <v>2552</v>
      </c>
      <c r="D96" s="5">
        <v>2272</v>
      </c>
      <c r="E96" s="10" t="s">
        <v>2247</v>
      </c>
      <c r="F96" s="57" t="s">
        <v>47</v>
      </c>
      <c r="G96" s="10"/>
      <c r="I96" s="58" t="s">
        <v>2584</v>
      </c>
    </row>
    <row r="97" spans="1:9" ht="59.25" customHeight="1" x14ac:dyDescent="0.2">
      <c r="A97" s="12">
        <v>4</v>
      </c>
      <c r="B97" s="4" t="s">
        <v>2540</v>
      </c>
      <c r="C97" s="7" t="s">
        <v>2562</v>
      </c>
      <c r="D97" s="5">
        <v>7899</v>
      </c>
      <c r="E97" s="10" t="s">
        <v>2247</v>
      </c>
      <c r="F97" s="57" t="s">
        <v>59</v>
      </c>
      <c r="G97" s="10"/>
      <c r="I97" s="58" t="s">
        <v>2585</v>
      </c>
    </row>
    <row r="98" spans="1:9" ht="59.25" customHeight="1" x14ac:dyDescent="0.2">
      <c r="A98" s="12">
        <v>5</v>
      </c>
      <c r="B98" s="4" t="s">
        <v>2541</v>
      </c>
      <c r="C98" s="7" t="s">
        <v>2559</v>
      </c>
      <c r="D98" s="5">
        <v>1508</v>
      </c>
      <c r="E98" s="10" t="s">
        <v>2247</v>
      </c>
      <c r="F98" s="130" t="s">
        <v>18</v>
      </c>
      <c r="G98" s="10"/>
      <c r="I98" s="58" t="s">
        <v>2586</v>
      </c>
    </row>
    <row r="99" spans="1:9" ht="59.25" customHeight="1" x14ac:dyDescent="0.2">
      <c r="A99" s="12">
        <v>6</v>
      </c>
      <c r="B99" s="4" t="s">
        <v>2541</v>
      </c>
      <c r="C99" s="7" t="s">
        <v>2560</v>
      </c>
      <c r="D99" s="5">
        <v>1358</v>
      </c>
      <c r="E99" s="10" t="s">
        <v>2247</v>
      </c>
      <c r="F99" s="130" t="s">
        <v>7</v>
      </c>
      <c r="G99" s="10"/>
      <c r="I99" s="58" t="s">
        <v>2587</v>
      </c>
    </row>
    <row r="100" spans="1:9" ht="59.25" customHeight="1" x14ac:dyDescent="0.2">
      <c r="A100" s="12">
        <v>7</v>
      </c>
      <c r="B100" s="4" t="s">
        <v>2542</v>
      </c>
      <c r="C100" s="7" t="s">
        <v>2561</v>
      </c>
      <c r="D100" s="5">
        <v>1358</v>
      </c>
      <c r="E100" s="10" t="s">
        <v>2247</v>
      </c>
      <c r="F100" s="128" t="s">
        <v>25</v>
      </c>
      <c r="G100" s="10"/>
      <c r="I100" s="58" t="s">
        <v>2588</v>
      </c>
    </row>
    <row r="101" spans="1:9" ht="59.25" customHeight="1" x14ac:dyDescent="0.2">
      <c r="A101" s="12">
        <v>8</v>
      </c>
      <c r="B101" s="4" t="s">
        <v>2543</v>
      </c>
      <c r="C101" s="7" t="s">
        <v>2563</v>
      </c>
      <c r="D101" s="5">
        <v>3586</v>
      </c>
      <c r="E101" s="10" t="s">
        <v>2247</v>
      </c>
      <c r="F101" s="128" t="s">
        <v>25</v>
      </c>
      <c r="G101" s="10"/>
      <c r="I101" s="58" t="s">
        <v>2589</v>
      </c>
    </row>
    <row r="102" spans="1:9" ht="59.25" customHeight="1" x14ac:dyDescent="0.2">
      <c r="A102" s="12">
        <v>9</v>
      </c>
      <c r="B102" s="4" t="s">
        <v>2544</v>
      </c>
      <c r="C102" s="7" t="s">
        <v>2564</v>
      </c>
      <c r="D102" s="5">
        <v>8060</v>
      </c>
      <c r="E102" s="10" t="s">
        <v>2247</v>
      </c>
      <c r="F102" s="130" t="s">
        <v>46</v>
      </c>
      <c r="G102" s="10"/>
      <c r="I102" s="58" t="s">
        <v>2590</v>
      </c>
    </row>
    <row r="103" spans="1:9" ht="77.25" customHeight="1" x14ac:dyDescent="0.2">
      <c r="A103" s="12">
        <v>10</v>
      </c>
      <c r="B103" s="4" t="s">
        <v>2545</v>
      </c>
      <c r="C103" s="7" t="s">
        <v>2553</v>
      </c>
      <c r="D103" s="5">
        <v>4715</v>
      </c>
      <c r="E103" s="10" t="s">
        <v>2247</v>
      </c>
      <c r="F103" s="130" t="s">
        <v>313</v>
      </c>
      <c r="G103" s="10"/>
      <c r="I103" s="58" t="s">
        <v>2591</v>
      </c>
    </row>
    <row r="104" spans="1:9" ht="59.25" customHeight="1" x14ac:dyDescent="0.2">
      <c r="A104" s="12">
        <v>11</v>
      </c>
      <c r="B104" s="4" t="s">
        <v>2546</v>
      </c>
      <c r="C104" s="7" t="s">
        <v>2565</v>
      </c>
      <c r="D104" s="5">
        <v>3236</v>
      </c>
      <c r="E104" s="10" t="s">
        <v>2247</v>
      </c>
      <c r="F104" s="128" t="s">
        <v>25</v>
      </c>
      <c r="G104" s="10"/>
      <c r="I104" s="58" t="s">
        <v>2592</v>
      </c>
    </row>
    <row r="105" spans="1:9" ht="113.25" customHeight="1" x14ac:dyDescent="0.2">
      <c r="A105" s="12">
        <v>12</v>
      </c>
      <c r="B105" s="4" t="s">
        <v>2547</v>
      </c>
      <c r="C105" s="6" t="s">
        <v>2556</v>
      </c>
      <c r="D105" s="5">
        <v>41375</v>
      </c>
      <c r="E105" s="10" t="s">
        <v>2247</v>
      </c>
      <c r="F105" s="130" t="s">
        <v>313</v>
      </c>
      <c r="G105" s="10"/>
      <c r="I105" s="58" t="s">
        <v>2593</v>
      </c>
    </row>
    <row r="106" spans="1:9" ht="59.25" customHeight="1" x14ac:dyDescent="0.2">
      <c r="A106" s="12">
        <v>13</v>
      </c>
      <c r="B106" s="4" t="s">
        <v>2548</v>
      </c>
      <c r="C106" s="7" t="s">
        <v>2566</v>
      </c>
      <c r="D106" s="5">
        <v>15183</v>
      </c>
      <c r="E106" s="10" t="s">
        <v>2247</v>
      </c>
      <c r="F106" s="128" t="s">
        <v>25</v>
      </c>
      <c r="G106" s="10"/>
      <c r="I106" s="58" t="s">
        <v>2594</v>
      </c>
    </row>
    <row r="107" spans="1:9" ht="59.25" customHeight="1" x14ac:dyDescent="0.2">
      <c r="A107" s="12">
        <v>14</v>
      </c>
      <c r="B107" s="4" t="s">
        <v>2548</v>
      </c>
      <c r="C107" s="7" t="s">
        <v>2567</v>
      </c>
      <c r="D107" s="5">
        <v>2263</v>
      </c>
      <c r="E107" s="10" t="s">
        <v>2247</v>
      </c>
      <c r="F107" s="130" t="s">
        <v>32</v>
      </c>
      <c r="G107" s="10"/>
      <c r="I107" s="58" t="s">
        <v>2595</v>
      </c>
    </row>
    <row r="108" spans="1:9" ht="59.25" customHeight="1" x14ac:dyDescent="0.2">
      <c r="A108" s="12">
        <v>15</v>
      </c>
      <c r="B108" s="4" t="s">
        <v>2549</v>
      </c>
      <c r="C108" s="7" t="s">
        <v>2568</v>
      </c>
      <c r="D108" s="5">
        <v>14973</v>
      </c>
      <c r="E108" s="10" t="s">
        <v>2247</v>
      </c>
      <c r="F108" s="130" t="s">
        <v>32</v>
      </c>
      <c r="G108" s="10"/>
      <c r="I108" s="58" t="s">
        <v>2596</v>
      </c>
    </row>
    <row r="109" spans="1:9" ht="59.25" customHeight="1" x14ac:dyDescent="0.2">
      <c r="A109" s="12">
        <v>16</v>
      </c>
      <c r="B109" s="4" t="s">
        <v>2549</v>
      </c>
      <c r="C109" s="7" t="s">
        <v>2569</v>
      </c>
      <c r="D109" s="5">
        <v>6481</v>
      </c>
      <c r="E109" s="10" t="s">
        <v>2247</v>
      </c>
      <c r="F109" s="130" t="s">
        <v>29</v>
      </c>
      <c r="G109" s="10"/>
      <c r="I109" s="58" t="s">
        <v>2597</v>
      </c>
    </row>
    <row r="110" spans="1:9" ht="59.25" customHeight="1" x14ac:dyDescent="0.2">
      <c r="A110" s="12">
        <v>17</v>
      </c>
      <c r="B110" s="4" t="s">
        <v>2549</v>
      </c>
      <c r="C110" s="7" t="s">
        <v>2570</v>
      </c>
      <c r="D110" s="5">
        <v>4736</v>
      </c>
      <c r="E110" s="10" t="s">
        <v>2247</v>
      </c>
      <c r="F110" s="130" t="s">
        <v>45</v>
      </c>
      <c r="G110" s="10"/>
      <c r="I110" s="58" t="s">
        <v>2598</v>
      </c>
    </row>
    <row r="111" spans="1:9" ht="72.75" customHeight="1" x14ac:dyDescent="0.2">
      <c r="A111" s="12">
        <v>18</v>
      </c>
      <c r="B111" s="4" t="s">
        <v>2558</v>
      </c>
      <c r="C111" s="7" t="s">
        <v>2555</v>
      </c>
      <c r="D111" s="5">
        <v>11297</v>
      </c>
      <c r="E111" s="10" t="s">
        <v>2247</v>
      </c>
      <c r="F111" s="130" t="s">
        <v>268</v>
      </c>
      <c r="G111" s="10"/>
      <c r="I111" s="58" t="s">
        <v>2599</v>
      </c>
    </row>
    <row r="112" spans="1:9" ht="59.25" customHeight="1" x14ac:dyDescent="0.2">
      <c r="A112" s="12">
        <v>19</v>
      </c>
      <c r="B112" s="4" t="s">
        <v>2580</v>
      </c>
      <c r="C112" s="7" t="s">
        <v>2554</v>
      </c>
      <c r="D112" s="5">
        <v>1449</v>
      </c>
      <c r="E112" s="10" t="s">
        <v>2247</v>
      </c>
      <c r="F112" s="130" t="s">
        <v>9</v>
      </c>
      <c r="G112" s="10"/>
      <c r="I112" s="58" t="s">
        <v>2600</v>
      </c>
    </row>
    <row r="113" spans="1:9" ht="59.25" customHeight="1" x14ac:dyDescent="0.2">
      <c r="A113" s="63">
        <v>1</v>
      </c>
      <c r="B113" s="23" t="s">
        <v>2573</v>
      </c>
      <c r="C113" s="72" t="s">
        <v>2572</v>
      </c>
      <c r="D113" s="73">
        <v>211487.71</v>
      </c>
      <c r="E113" s="23" t="s">
        <v>1128</v>
      </c>
      <c r="F113" s="53" t="s">
        <v>47</v>
      </c>
      <c r="G113" s="23" t="s">
        <v>2571</v>
      </c>
      <c r="I113" s="40" t="str">
        <f t="shared" ref="I113" si="1">C113&amp;" МЖД по адресу: г. Калуга,  "&amp;F113</f>
        <v>Укладка керамогранитной плитки на этажах в подъездах №1, №3 МЖД по адресу: г. Калуга,  ул. Болотникова, д. 10</v>
      </c>
    </row>
    <row r="114" spans="1:9" ht="59.25" customHeight="1" x14ac:dyDescent="0.2">
      <c r="A114" s="63">
        <v>2</v>
      </c>
      <c r="B114" s="23" t="s">
        <v>2576</v>
      </c>
      <c r="C114" s="72" t="s">
        <v>2575</v>
      </c>
      <c r="D114" s="73">
        <v>9500</v>
      </c>
      <c r="E114" s="23" t="s">
        <v>1129</v>
      </c>
      <c r="F114" s="53" t="s">
        <v>5</v>
      </c>
      <c r="G114" s="23" t="s">
        <v>2574</v>
      </c>
      <c r="I114" s="16"/>
    </row>
    <row r="115" spans="1:9" ht="59.25" customHeight="1" x14ac:dyDescent="0.2">
      <c r="A115" s="63">
        <v>3</v>
      </c>
      <c r="B115" s="23" t="s">
        <v>2579</v>
      </c>
      <c r="C115" s="72" t="s">
        <v>2578</v>
      </c>
      <c r="D115" s="73">
        <f>9498.6+1711+400</f>
        <v>11609.6</v>
      </c>
      <c r="E115" s="23" t="s">
        <v>2</v>
      </c>
      <c r="F115" s="53" t="s">
        <v>273</v>
      </c>
      <c r="G115" s="23" t="s">
        <v>2577</v>
      </c>
      <c r="I115" s="16"/>
    </row>
    <row r="116" spans="1:9" ht="59.25" customHeight="1" x14ac:dyDescent="0.2">
      <c r="A116" s="63">
        <v>4</v>
      </c>
      <c r="B116" s="23" t="s">
        <v>2580</v>
      </c>
      <c r="C116" s="72" t="s">
        <v>2581</v>
      </c>
      <c r="D116" s="73">
        <v>34000</v>
      </c>
      <c r="E116" s="23" t="s">
        <v>1129</v>
      </c>
      <c r="F116" s="53" t="s">
        <v>9</v>
      </c>
      <c r="G116" s="23" t="s">
        <v>2615</v>
      </c>
      <c r="I116" s="16"/>
    </row>
    <row r="117" spans="1:9" ht="59.25" customHeight="1" x14ac:dyDescent="0.2">
      <c r="A117" s="12">
        <v>1</v>
      </c>
      <c r="B117" s="4" t="s">
        <v>2616</v>
      </c>
      <c r="C117" s="7" t="s">
        <v>2630</v>
      </c>
      <c r="D117" s="5">
        <v>7515</v>
      </c>
      <c r="E117" s="10" t="s">
        <v>2247</v>
      </c>
      <c r="F117" s="130" t="s">
        <v>22</v>
      </c>
      <c r="G117" s="10"/>
      <c r="I117" s="62" t="s">
        <v>2666</v>
      </c>
    </row>
    <row r="118" spans="1:9" ht="59.25" customHeight="1" x14ac:dyDescent="0.2">
      <c r="A118" s="12">
        <v>2</v>
      </c>
      <c r="B118" s="4" t="s">
        <v>2616</v>
      </c>
      <c r="C118" s="7" t="s">
        <v>2632</v>
      </c>
      <c r="D118" s="5">
        <v>1276</v>
      </c>
      <c r="E118" s="10" t="s">
        <v>2247</v>
      </c>
      <c r="F118" s="130" t="s">
        <v>32</v>
      </c>
      <c r="G118" s="10"/>
      <c r="I118" s="62" t="s">
        <v>2667</v>
      </c>
    </row>
    <row r="119" spans="1:9" ht="59.25" customHeight="1" x14ac:dyDescent="0.2">
      <c r="A119" s="12">
        <v>3</v>
      </c>
      <c r="B119" s="4" t="s">
        <v>2617</v>
      </c>
      <c r="C119" s="7" t="s">
        <v>2633</v>
      </c>
      <c r="D119" s="5">
        <v>41902</v>
      </c>
      <c r="E119" s="10" t="s">
        <v>2247</v>
      </c>
      <c r="F119" s="130" t="s">
        <v>7</v>
      </c>
      <c r="G119" s="10"/>
      <c r="I119" s="58" t="s">
        <v>2668</v>
      </c>
    </row>
    <row r="120" spans="1:9" ht="59.25" customHeight="1" x14ac:dyDescent="0.2">
      <c r="A120" s="12">
        <v>4</v>
      </c>
      <c r="B120" s="4" t="s">
        <v>2618</v>
      </c>
      <c r="C120" s="7" t="s">
        <v>2634</v>
      </c>
      <c r="D120" s="5">
        <v>44532</v>
      </c>
      <c r="E120" s="10" t="s">
        <v>2247</v>
      </c>
      <c r="F120" s="130" t="s">
        <v>9</v>
      </c>
      <c r="G120" s="10"/>
      <c r="I120" s="58" t="s">
        <v>2669</v>
      </c>
    </row>
    <row r="121" spans="1:9" ht="59.25" customHeight="1" x14ac:dyDescent="0.2">
      <c r="A121" s="12">
        <v>5</v>
      </c>
      <c r="B121" s="4" t="s">
        <v>2619</v>
      </c>
      <c r="C121" s="7" t="s">
        <v>2635</v>
      </c>
      <c r="D121" s="5">
        <v>14860</v>
      </c>
      <c r="E121" s="10" t="s">
        <v>2247</v>
      </c>
      <c r="F121" s="130" t="s">
        <v>8</v>
      </c>
      <c r="G121" s="10"/>
      <c r="I121" s="62" t="s">
        <v>2670</v>
      </c>
    </row>
    <row r="122" spans="1:9" ht="59.25" customHeight="1" x14ac:dyDescent="0.2">
      <c r="A122" s="12">
        <v>6</v>
      </c>
      <c r="B122" s="4" t="s">
        <v>2620</v>
      </c>
      <c r="C122" s="7" t="s">
        <v>2636</v>
      </c>
      <c r="D122" s="5">
        <v>6266</v>
      </c>
      <c r="E122" s="10" t="s">
        <v>2247</v>
      </c>
      <c r="F122" s="57" t="s">
        <v>20</v>
      </c>
      <c r="G122" s="10"/>
      <c r="I122" s="58" t="s">
        <v>2671</v>
      </c>
    </row>
    <row r="123" spans="1:9" ht="59.25" customHeight="1" x14ac:dyDescent="0.2">
      <c r="A123" s="12">
        <v>7</v>
      </c>
      <c r="B123" s="4" t="s">
        <v>2621</v>
      </c>
      <c r="C123" s="7" t="s">
        <v>1669</v>
      </c>
      <c r="D123" s="5">
        <v>1914</v>
      </c>
      <c r="E123" s="10" t="s">
        <v>2247</v>
      </c>
      <c r="F123" s="57" t="s">
        <v>44</v>
      </c>
      <c r="G123" s="10"/>
      <c r="I123" s="62" t="s">
        <v>2672</v>
      </c>
    </row>
    <row r="124" spans="1:9" ht="59.25" customHeight="1" x14ac:dyDescent="0.2">
      <c r="A124" s="12">
        <v>8</v>
      </c>
      <c r="B124" s="4" t="s">
        <v>2622</v>
      </c>
      <c r="C124" s="7" t="s">
        <v>2637</v>
      </c>
      <c r="D124" s="5">
        <v>5072</v>
      </c>
      <c r="E124" s="10" t="s">
        <v>2247</v>
      </c>
      <c r="F124" s="130" t="s">
        <v>18</v>
      </c>
      <c r="G124" s="10"/>
      <c r="I124" s="58" t="s">
        <v>2673</v>
      </c>
    </row>
    <row r="125" spans="1:9" ht="59.25" customHeight="1" x14ac:dyDescent="0.2">
      <c r="A125" s="12">
        <v>9</v>
      </c>
      <c r="B125" s="4" t="s">
        <v>2622</v>
      </c>
      <c r="C125" s="7" t="s">
        <v>2638</v>
      </c>
      <c r="D125" s="5">
        <v>26501</v>
      </c>
      <c r="E125" s="10" t="s">
        <v>2247</v>
      </c>
      <c r="F125" s="130" t="s">
        <v>7</v>
      </c>
      <c r="G125" s="10"/>
      <c r="I125" s="58" t="s">
        <v>2674</v>
      </c>
    </row>
    <row r="126" spans="1:9" ht="59.25" customHeight="1" x14ac:dyDescent="0.2">
      <c r="A126" s="12">
        <v>10</v>
      </c>
      <c r="B126" s="4" t="s">
        <v>2623</v>
      </c>
      <c r="C126" s="7" t="s">
        <v>2639</v>
      </c>
      <c r="D126" s="5">
        <v>1540</v>
      </c>
      <c r="E126" s="10" t="s">
        <v>2247</v>
      </c>
      <c r="F126" s="130" t="s">
        <v>18</v>
      </c>
      <c r="G126" s="10"/>
      <c r="I126" s="58" t="s">
        <v>2675</v>
      </c>
    </row>
    <row r="127" spans="1:9" ht="59.25" customHeight="1" x14ac:dyDescent="0.2">
      <c r="A127" s="12">
        <v>11</v>
      </c>
      <c r="B127" s="4" t="s">
        <v>2624</v>
      </c>
      <c r="C127" s="7" t="s">
        <v>2640</v>
      </c>
      <c r="D127" s="5">
        <v>33015</v>
      </c>
      <c r="E127" s="10" t="s">
        <v>2247</v>
      </c>
      <c r="F127" s="130" t="s">
        <v>7</v>
      </c>
      <c r="G127" s="10"/>
      <c r="I127" s="58" t="s">
        <v>2676</v>
      </c>
    </row>
    <row r="128" spans="1:9" ht="59.25" customHeight="1" x14ac:dyDescent="0.2">
      <c r="A128" s="12">
        <v>12</v>
      </c>
      <c r="B128" s="4" t="s">
        <v>2625</v>
      </c>
      <c r="C128" s="7" t="s">
        <v>2641</v>
      </c>
      <c r="D128" s="5">
        <v>1760</v>
      </c>
      <c r="E128" s="10" t="s">
        <v>2247</v>
      </c>
      <c r="F128" s="130" t="s">
        <v>32</v>
      </c>
      <c r="G128" s="10"/>
      <c r="I128" s="62" t="s">
        <v>2677</v>
      </c>
    </row>
    <row r="129" spans="1:9" ht="59.25" customHeight="1" x14ac:dyDescent="0.2">
      <c r="A129" s="12">
        <v>13</v>
      </c>
      <c r="B129" s="4" t="s">
        <v>2686</v>
      </c>
      <c r="C129" s="7" t="s">
        <v>2642</v>
      </c>
      <c r="D129" s="5">
        <v>1594</v>
      </c>
      <c r="E129" s="10" t="s">
        <v>2247</v>
      </c>
      <c r="F129" s="57" t="s">
        <v>20</v>
      </c>
      <c r="G129" s="10"/>
      <c r="I129" s="58" t="s">
        <v>2678</v>
      </c>
    </row>
    <row r="130" spans="1:9" ht="59.25" customHeight="1" x14ac:dyDescent="0.2">
      <c r="A130" s="12">
        <v>14</v>
      </c>
      <c r="B130" s="4" t="s">
        <v>2626</v>
      </c>
      <c r="C130" s="7" t="s">
        <v>2643</v>
      </c>
      <c r="D130" s="5">
        <v>36489</v>
      </c>
      <c r="E130" s="10" t="s">
        <v>2247</v>
      </c>
      <c r="F130" s="130" t="s">
        <v>9</v>
      </c>
      <c r="G130" s="10"/>
      <c r="I130" s="58" t="s">
        <v>2679</v>
      </c>
    </row>
    <row r="131" spans="1:9" ht="59.25" customHeight="1" x14ac:dyDescent="0.2">
      <c r="A131" s="12">
        <v>15</v>
      </c>
      <c r="B131" s="4" t="s">
        <v>2627</v>
      </c>
      <c r="C131" s="7" t="s">
        <v>2644</v>
      </c>
      <c r="D131" s="5">
        <v>11495</v>
      </c>
      <c r="E131" s="10" t="s">
        <v>2247</v>
      </c>
      <c r="F131" s="128" t="s">
        <v>25</v>
      </c>
      <c r="G131" s="10"/>
      <c r="I131" s="58" t="s">
        <v>2680</v>
      </c>
    </row>
    <row r="132" spans="1:9" ht="59.25" customHeight="1" x14ac:dyDescent="0.2">
      <c r="A132" s="12">
        <v>16</v>
      </c>
      <c r="B132" s="4" t="s">
        <v>2627</v>
      </c>
      <c r="C132" s="7" t="s">
        <v>2646</v>
      </c>
      <c r="D132" s="5">
        <v>11401</v>
      </c>
      <c r="E132" s="10" t="s">
        <v>2247</v>
      </c>
      <c r="F132" s="130" t="s">
        <v>21</v>
      </c>
      <c r="G132" s="10"/>
      <c r="I132" s="58" t="s">
        <v>2681</v>
      </c>
    </row>
    <row r="133" spans="1:9" ht="59.25" customHeight="1" x14ac:dyDescent="0.2">
      <c r="A133" s="12">
        <v>17</v>
      </c>
      <c r="B133" s="4" t="s">
        <v>2628</v>
      </c>
      <c r="C133" s="7" t="s">
        <v>2647</v>
      </c>
      <c r="D133" s="5">
        <v>2545</v>
      </c>
      <c r="E133" s="10" t="s">
        <v>2247</v>
      </c>
      <c r="F133" s="130" t="s">
        <v>18</v>
      </c>
      <c r="G133" s="10"/>
      <c r="I133" s="58" t="s">
        <v>2682</v>
      </c>
    </row>
    <row r="134" spans="1:9" ht="59.25" customHeight="1" x14ac:dyDescent="0.2">
      <c r="A134" s="12">
        <v>18</v>
      </c>
      <c r="B134" s="4" t="s">
        <v>2628</v>
      </c>
      <c r="C134" s="7" t="s">
        <v>1755</v>
      </c>
      <c r="D134" s="5">
        <v>4712</v>
      </c>
      <c r="E134" s="10" t="s">
        <v>2247</v>
      </c>
      <c r="F134" s="130" t="s">
        <v>29</v>
      </c>
      <c r="G134" s="10"/>
      <c r="I134" s="58" t="s">
        <v>2683</v>
      </c>
    </row>
    <row r="135" spans="1:9" ht="59.25" customHeight="1" x14ac:dyDescent="0.2">
      <c r="A135" s="12">
        <v>19</v>
      </c>
      <c r="B135" s="4" t="s">
        <v>2628</v>
      </c>
      <c r="C135" s="7" t="s">
        <v>2164</v>
      </c>
      <c r="D135" s="5">
        <v>1972</v>
      </c>
      <c r="E135" s="10" t="s">
        <v>2247</v>
      </c>
      <c r="F135" s="57" t="s">
        <v>17</v>
      </c>
      <c r="G135" s="10"/>
      <c r="I135" s="58" t="s">
        <v>2684</v>
      </c>
    </row>
    <row r="136" spans="1:9" ht="59.25" customHeight="1" x14ac:dyDescent="0.2">
      <c r="A136" s="12">
        <v>20</v>
      </c>
      <c r="B136" s="4" t="s">
        <v>2629</v>
      </c>
      <c r="C136" s="7" t="s">
        <v>2648</v>
      </c>
      <c r="D136" s="5">
        <v>8718</v>
      </c>
      <c r="E136" s="10" t="s">
        <v>2247</v>
      </c>
      <c r="F136" s="130" t="s">
        <v>8</v>
      </c>
      <c r="G136" s="10"/>
      <c r="I136" s="62" t="s">
        <v>2685</v>
      </c>
    </row>
    <row r="137" spans="1:9" ht="79.5" customHeight="1" x14ac:dyDescent="0.2">
      <c r="A137" s="63">
        <v>1</v>
      </c>
      <c r="B137" s="23" t="s">
        <v>2652</v>
      </c>
      <c r="C137" s="72" t="s">
        <v>2651</v>
      </c>
      <c r="D137" s="73">
        <v>21862.6</v>
      </c>
      <c r="E137" s="23" t="s">
        <v>2650</v>
      </c>
      <c r="F137" s="53" t="s">
        <v>5</v>
      </c>
      <c r="G137" s="23" t="s">
        <v>2649</v>
      </c>
      <c r="I137" s="40" t="str">
        <f t="shared" ref="I137:I142" si="2">C137&amp;" МЖД по адресу: г. Калуга,  "&amp;F137</f>
        <v>Замена фотобарьера на лифте установленном в подъезде №2 МЖД по адресу: г. Калуга,  ул. Чижевского, д. 25</v>
      </c>
    </row>
    <row r="138" spans="1:9" ht="91.5" customHeight="1" x14ac:dyDescent="0.2">
      <c r="A138" s="63">
        <v>2</v>
      </c>
      <c r="B138" s="23" t="s">
        <v>2664</v>
      </c>
      <c r="C138" s="60" t="s">
        <v>2654</v>
      </c>
      <c r="D138" s="73">
        <v>25100</v>
      </c>
      <c r="E138" s="23" t="s">
        <v>710</v>
      </c>
      <c r="F138" s="53" t="s">
        <v>8</v>
      </c>
      <c r="G138" s="23" t="s">
        <v>2653</v>
      </c>
      <c r="I138" s="40" t="str">
        <f t="shared" si="2"/>
        <v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 МЖД по адресу: г. Калуга,  ул. Баррикад, д. 139</v>
      </c>
    </row>
    <row r="139" spans="1:9" ht="59.25" customHeight="1" x14ac:dyDescent="0.2">
      <c r="A139" s="63">
        <v>3</v>
      </c>
      <c r="B139" s="23" t="s">
        <v>2622</v>
      </c>
      <c r="C139" s="72" t="s">
        <v>2656</v>
      </c>
      <c r="D139" s="73">
        <v>20000</v>
      </c>
      <c r="E139" s="23" t="s">
        <v>1129</v>
      </c>
      <c r="F139" s="53" t="s">
        <v>21</v>
      </c>
      <c r="G139" s="23" t="s">
        <v>2655</v>
      </c>
      <c r="I139" s="40" t="str">
        <f t="shared" si="2"/>
        <v>Опиловка и вывоз аварийного дерева  расположенного на придомовой территории МЖД по адресу: г. Калуга,  ул. Пролетарская, д. 159</v>
      </c>
    </row>
    <row r="140" spans="1:9" ht="59.25" customHeight="1" x14ac:dyDescent="0.2">
      <c r="A140" s="63">
        <v>4</v>
      </c>
      <c r="B140" s="23" t="s">
        <v>2622</v>
      </c>
      <c r="C140" s="72" t="s">
        <v>2656</v>
      </c>
      <c r="D140" s="73">
        <v>16500</v>
      </c>
      <c r="E140" s="23" t="s">
        <v>1129</v>
      </c>
      <c r="F140" s="53" t="s">
        <v>22</v>
      </c>
      <c r="G140" s="23" t="s">
        <v>2657</v>
      </c>
      <c r="I140" s="40" t="str">
        <f t="shared" si="2"/>
        <v>Опиловка и вывоз аварийного дерева  расположенного на придомовой территории МЖД по адресу: г. Калуга,  ул. М. Жукова, д. 15</v>
      </c>
    </row>
    <row r="141" spans="1:9" ht="59.25" customHeight="1" x14ac:dyDescent="0.2">
      <c r="A141" s="63">
        <v>5</v>
      </c>
      <c r="B141" s="23" t="s">
        <v>2665</v>
      </c>
      <c r="C141" s="72" t="s">
        <v>2437</v>
      </c>
      <c r="D141" s="73">
        <v>14983.42</v>
      </c>
      <c r="E141" s="23" t="s">
        <v>2435</v>
      </c>
      <c r="F141" s="53" t="s">
        <v>8</v>
      </c>
      <c r="G141" s="23" t="s">
        <v>2658</v>
      </c>
      <c r="I141" s="40" t="str">
        <f t="shared" si="2"/>
        <v>Заключение о техническом состоянии объекта капитального строительства  МЖД по адресу: г. Калуга,  ул. Баррикад, д. 139</v>
      </c>
    </row>
    <row r="142" spans="1:9" ht="59.25" customHeight="1" x14ac:dyDescent="0.2">
      <c r="A142" s="63">
        <v>6</v>
      </c>
      <c r="B142" s="23" t="s">
        <v>2625</v>
      </c>
      <c r="C142" s="60" t="s">
        <v>2660</v>
      </c>
      <c r="D142" s="23">
        <v>7911</v>
      </c>
      <c r="E142" s="23" t="s">
        <v>2</v>
      </c>
      <c r="F142" s="53" t="s">
        <v>69</v>
      </c>
      <c r="G142" s="23" t="s">
        <v>2659</v>
      </c>
      <c r="I142" s="40" t="str">
        <f t="shared" si="2"/>
        <v>Прочистка газохода и 2-х вентканалов по стояку в квартире №1, пробивка отверстий 7шт.  МЖД по адресу: г. Калуга,  ул. Чехова, д. 13</v>
      </c>
    </row>
    <row r="143" spans="1:9" ht="59.25" customHeight="1" x14ac:dyDescent="0.2">
      <c r="A143" s="12">
        <v>1</v>
      </c>
      <c r="B143" s="4" t="s">
        <v>2687</v>
      </c>
      <c r="C143" s="7" t="s">
        <v>2700</v>
      </c>
      <c r="D143" s="5">
        <v>4682</v>
      </c>
      <c r="E143" s="10" t="s">
        <v>2247</v>
      </c>
      <c r="F143" s="57" t="s">
        <v>17</v>
      </c>
      <c r="G143" s="10"/>
      <c r="I143" s="58" t="s">
        <v>2801</v>
      </c>
    </row>
    <row r="144" spans="1:9" ht="59.25" customHeight="1" x14ac:dyDescent="0.2">
      <c r="A144" s="12">
        <v>2</v>
      </c>
      <c r="B144" s="4" t="s">
        <v>2687</v>
      </c>
      <c r="C144" s="7" t="s">
        <v>2701</v>
      </c>
      <c r="D144" s="5">
        <v>18850</v>
      </c>
      <c r="E144" s="10" t="s">
        <v>2247</v>
      </c>
      <c r="F144" s="128" t="s">
        <v>25</v>
      </c>
      <c r="G144" s="10"/>
      <c r="I144" s="58" t="s">
        <v>2802</v>
      </c>
    </row>
    <row r="145" spans="1:9" ht="59.25" customHeight="1" x14ac:dyDescent="0.2">
      <c r="A145" s="12">
        <v>3</v>
      </c>
      <c r="B145" s="4" t="s">
        <v>2688</v>
      </c>
      <c r="C145" s="7" t="s">
        <v>2702</v>
      </c>
      <c r="D145" s="5">
        <v>2389</v>
      </c>
      <c r="E145" s="10" t="s">
        <v>2247</v>
      </c>
      <c r="F145" s="128" t="s">
        <v>69</v>
      </c>
      <c r="G145" s="10"/>
      <c r="I145" s="58" t="s">
        <v>2803</v>
      </c>
    </row>
    <row r="146" spans="1:9" ht="59.25" customHeight="1" x14ac:dyDescent="0.2">
      <c r="A146" s="12">
        <v>4</v>
      </c>
      <c r="B146" s="4" t="s">
        <v>2689</v>
      </c>
      <c r="C146" s="7" t="s">
        <v>2703</v>
      </c>
      <c r="D146" s="5">
        <v>9831</v>
      </c>
      <c r="E146" s="10" t="s">
        <v>2247</v>
      </c>
      <c r="F146" s="130" t="s">
        <v>8</v>
      </c>
      <c r="G146" s="10"/>
      <c r="I146" s="58" t="s">
        <v>2804</v>
      </c>
    </row>
    <row r="147" spans="1:9" ht="59.25" customHeight="1" x14ac:dyDescent="0.2">
      <c r="A147" s="12">
        <v>5</v>
      </c>
      <c r="B147" s="4" t="s">
        <v>2690</v>
      </c>
      <c r="C147" s="7" t="s">
        <v>2704</v>
      </c>
      <c r="D147" s="5">
        <v>5590</v>
      </c>
      <c r="E147" s="10" t="s">
        <v>2247</v>
      </c>
      <c r="F147" s="57" t="s">
        <v>16</v>
      </c>
      <c r="G147" s="10"/>
      <c r="I147" s="58" t="s">
        <v>2805</v>
      </c>
    </row>
    <row r="148" spans="1:9" ht="59.25" customHeight="1" x14ac:dyDescent="0.2">
      <c r="A148" s="12">
        <v>6</v>
      </c>
      <c r="B148" s="4" t="s">
        <v>2691</v>
      </c>
      <c r="C148" s="7" t="s">
        <v>2705</v>
      </c>
      <c r="D148" s="5">
        <v>36373</v>
      </c>
      <c r="E148" s="10" t="s">
        <v>2247</v>
      </c>
      <c r="F148" s="130" t="s">
        <v>9</v>
      </c>
      <c r="G148" s="10"/>
      <c r="I148" s="58" t="s">
        <v>2806</v>
      </c>
    </row>
    <row r="149" spans="1:9" ht="59.25" customHeight="1" x14ac:dyDescent="0.2">
      <c r="A149" s="12">
        <v>7</v>
      </c>
      <c r="B149" s="4" t="s">
        <v>2692</v>
      </c>
      <c r="C149" s="7" t="s">
        <v>2706</v>
      </c>
      <c r="D149" s="5">
        <v>10211</v>
      </c>
      <c r="E149" s="10" t="s">
        <v>2247</v>
      </c>
      <c r="F149" s="130" t="s">
        <v>70</v>
      </c>
      <c r="G149" s="10"/>
      <c r="I149" s="58" t="s">
        <v>2807</v>
      </c>
    </row>
    <row r="150" spans="1:9" ht="59.25" customHeight="1" x14ac:dyDescent="0.2">
      <c r="A150" s="12">
        <v>8</v>
      </c>
      <c r="B150" s="4" t="s">
        <v>2693</v>
      </c>
      <c r="C150" s="7" t="s">
        <v>2707</v>
      </c>
      <c r="D150" s="5">
        <v>9126</v>
      </c>
      <c r="E150" s="10" t="s">
        <v>2247</v>
      </c>
      <c r="F150" s="57" t="s">
        <v>20</v>
      </c>
      <c r="G150" s="10"/>
      <c r="I150" s="58" t="s">
        <v>2808</v>
      </c>
    </row>
    <row r="151" spans="1:9" ht="59.25" customHeight="1" x14ac:dyDescent="0.2">
      <c r="A151" s="12">
        <v>9</v>
      </c>
      <c r="B151" s="4" t="s">
        <v>2695</v>
      </c>
      <c r="C151" s="7" t="s">
        <v>2708</v>
      </c>
      <c r="D151" s="5">
        <v>4424</v>
      </c>
      <c r="E151" s="10" t="s">
        <v>2247</v>
      </c>
      <c r="F151" s="57" t="s">
        <v>20</v>
      </c>
      <c r="G151" s="10"/>
      <c r="I151" s="58" t="s">
        <v>2809</v>
      </c>
    </row>
    <row r="152" spans="1:9" ht="59.25" customHeight="1" x14ac:dyDescent="0.2">
      <c r="A152" s="12">
        <v>10</v>
      </c>
      <c r="B152" s="4" t="s">
        <v>2694</v>
      </c>
      <c r="C152" s="7" t="s">
        <v>2710</v>
      </c>
      <c r="D152" s="5">
        <v>8446</v>
      </c>
      <c r="E152" s="10" t="s">
        <v>2247</v>
      </c>
      <c r="F152" s="140" t="s">
        <v>83</v>
      </c>
      <c r="G152" s="10"/>
      <c r="I152" s="58" t="s">
        <v>2810</v>
      </c>
    </row>
    <row r="153" spans="1:9" ht="59.25" customHeight="1" x14ac:dyDescent="0.2">
      <c r="A153" s="12">
        <v>11</v>
      </c>
      <c r="B153" s="4" t="s">
        <v>2696</v>
      </c>
      <c r="C153" s="7" t="s">
        <v>2711</v>
      </c>
      <c r="D153" s="5">
        <v>3557</v>
      </c>
      <c r="E153" s="10" t="s">
        <v>2247</v>
      </c>
      <c r="F153" s="57" t="s">
        <v>279</v>
      </c>
      <c r="G153" s="10"/>
      <c r="I153" s="58" t="s">
        <v>2811</v>
      </c>
    </row>
    <row r="154" spans="1:9" ht="59.25" customHeight="1" x14ac:dyDescent="0.2">
      <c r="A154" s="12">
        <v>12</v>
      </c>
      <c r="B154" s="4" t="s">
        <v>2697</v>
      </c>
      <c r="C154" s="7" t="s">
        <v>2712</v>
      </c>
      <c r="D154" s="5">
        <v>64982</v>
      </c>
      <c r="E154" s="10" t="s">
        <v>2247</v>
      </c>
      <c r="F154" s="130" t="s">
        <v>22</v>
      </c>
      <c r="G154" s="10"/>
      <c r="I154" s="58" t="s">
        <v>2812</v>
      </c>
    </row>
    <row r="155" spans="1:9" ht="59.25" customHeight="1" x14ac:dyDescent="0.2">
      <c r="A155" s="12">
        <v>13</v>
      </c>
      <c r="B155" s="4" t="s">
        <v>2698</v>
      </c>
      <c r="C155" s="7" t="s">
        <v>2713</v>
      </c>
      <c r="D155" s="5">
        <v>36459</v>
      </c>
      <c r="E155" s="10" t="s">
        <v>2247</v>
      </c>
      <c r="F155" s="130" t="s">
        <v>18</v>
      </c>
      <c r="G155" s="10"/>
      <c r="I155" s="58" t="s">
        <v>2813</v>
      </c>
    </row>
    <row r="156" spans="1:9" ht="59.25" customHeight="1" x14ac:dyDescent="0.2">
      <c r="A156" s="12">
        <v>14</v>
      </c>
      <c r="B156" s="4" t="s">
        <v>2699</v>
      </c>
      <c r="C156" s="7" t="s">
        <v>2714</v>
      </c>
      <c r="D156" s="5">
        <v>4320</v>
      </c>
      <c r="E156" s="10" t="s">
        <v>2247</v>
      </c>
      <c r="F156" s="57" t="s">
        <v>35</v>
      </c>
      <c r="G156" s="10"/>
      <c r="I156" s="58" t="s">
        <v>2814</v>
      </c>
    </row>
    <row r="157" spans="1:9" ht="59.25" customHeight="1" x14ac:dyDescent="0.2">
      <c r="A157" s="63">
        <v>1</v>
      </c>
      <c r="B157" s="23" t="s">
        <v>2717</v>
      </c>
      <c r="C157" s="60" t="s">
        <v>2716</v>
      </c>
      <c r="D157" s="73">
        <v>241925.46</v>
      </c>
      <c r="E157" s="23" t="s">
        <v>1241</v>
      </c>
      <c r="F157" s="53" t="s">
        <v>8</v>
      </c>
      <c r="G157" s="23" t="s">
        <v>2715</v>
      </c>
      <c r="I157" s="16"/>
    </row>
    <row r="158" spans="1:9" ht="59.25" customHeight="1" x14ac:dyDescent="0.2">
      <c r="A158" s="63">
        <v>2</v>
      </c>
      <c r="B158" s="23" t="s">
        <v>2722</v>
      </c>
      <c r="C158" s="60" t="s">
        <v>2723</v>
      </c>
      <c r="D158" s="73">
        <v>4000</v>
      </c>
      <c r="E158" s="23" t="s">
        <v>1129</v>
      </c>
      <c r="F158" s="53" t="s">
        <v>71</v>
      </c>
      <c r="G158" s="23" t="s">
        <v>2718</v>
      </c>
      <c r="I158" s="16"/>
    </row>
    <row r="159" spans="1:9" ht="59.25" customHeight="1" x14ac:dyDescent="0.2">
      <c r="A159" s="63">
        <v>3</v>
      </c>
      <c r="B159" s="23" t="s">
        <v>2725</v>
      </c>
      <c r="C159" s="60" t="s">
        <v>2724</v>
      </c>
      <c r="D159" s="73">
        <v>105000</v>
      </c>
      <c r="E159" s="23" t="s">
        <v>1129</v>
      </c>
      <c r="F159" s="53" t="s">
        <v>20</v>
      </c>
      <c r="G159" s="23" t="s">
        <v>2719</v>
      </c>
      <c r="I159" s="16"/>
    </row>
    <row r="160" spans="1:9" ht="59.25" customHeight="1" x14ac:dyDescent="0.2">
      <c r="A160" s="63">
        <v>4</v>
      </c>
      <c r="B160" s="23" t="s">
        <v>2728</v>
      </c>
      <c r="C160" s="60" t="s">
        <v>2870</v>
      </c>
      <c r="D160" s="73">
        <v>23000</v>
      </c>
      <c r="E160" s="23" t="s">
        <v>1129</v>
      </c>
      <c r="F160" s="53" t="s">
        <v>69</v>
      </c>
      <c r="G160" s="23" t="s">
        <v>2720</v>
      </c>
      <c r="I160" s="152"/>
    </row>
    <row r="161" spans="1:9" ht="59.25" customHeight="1" x14ac:dyDescent="0.2">
      <c r="A161" s="63">
        <v>5</v>
      </c>
      <c r="B161" s="23" t="s">
        <v>2728</v>
      </c>
      <c r="C161" s="60" t="s">
        <v>2727</v>
      </c>
      <c r="D161" s="73">
        <v>12000</v>
      </c>
      <c r="E161" s="23" t="s">
        <v>1129</v>
      </c>
      <c r="F161" s="53" t="s">
        <v>33</v>
      </c>
      <c r="G161" s="23" t="s">
        <v>2721</v>
      </c>
      <c r="I161" s="16"/>
    </row>
    <row r="162" spans="1:9" ht="59.25" customHeight="1" x14ac:dyDescent="0.2">
      <c r="A162" s="12">
        <v>1</v>
      </c>
      <c r="B162" s="4" t="s">
        <v>2729</v>
      </c>
      <c r="C162" s="7" t="s">
        <v>2745</v>
      </c>
      <c r="D162" s="5">
        <v>905</v>
      </c>
      <c r="E162" s="10" t="s">
        <v>2247</v>
      </c>
      <c r="F162" s="130" t="s">
        <v>48</v>
      </c>
      <c r="G162" s="10"/>
      <c r="I162" s="58" t="s">
        <v>2830</v>
      </c>
    </row>
    <row r="163" spans="1:9" ht="59.25" customHeight="1" x14ac:dyDescent="0.2">
      <c r="A163" s="12">
        <v>2</v>
      </c>
      <c r="B163" s="4" t="s">
        <v>2730</v>
      </c>
      <c r="C163" s="7" t="s">
        <v>2632</v>
      </c>
      <c r="D163" s="5">
        <v>1276</v>
      </c>
      <c r="E163" s="10" t="s">
        <v>2247</v>
      </c>
      <c r="F163" s="57" t="s">
        <v>47</v>
      </c>
      <c r="G163" s="10"/>
      <c r="I163" s="58" t="s">
        <v>2831</v>
      </c>
    </row>
    <row r="164" spans="1:9" ht="59.25" customHeight="1" x14ac:dyDescent="0.2">
      <c r="A164" s="12">
        <v>3</v>
      </c>
      <c r="B164" s="4" t="s">
        <v>2731</v>
      </c>
      <c r="C164" s="7" t="s">
        <v>2746</v>
      </c>
      <c r="D164" s="5">
        <v>1358</v>
      </c>
      <c r="E164" s="10" t="s">
        <v>2247</v>
      </c>
      <c r="F164" s="57" t="s">
        <v>17</v>
      </c>
      <c r="G164" s="10"/>
      <c r="I164" s="58" t="s">
        <v>2832</v>
      </c>
    </row>
    <row r="165" spans="1:9" ht="59.25" customHeight="1" x14ac:dyDescent="0.2">
      <c r="A165" s="12">
        <v>4</v>
      </c>
      <c r="B165" s="4" t="s">
        <v>2731</v>
      </c>
      <c r="C165" s="6" t="s">
        <v>2747</v>
      </c>
      <c r="D165" s="5">
        <v>2610</v>
      </c>
      <c r="E165" s="10" t="s">
        <v>2247</v>
      </c>
      <c r="F165" s="130" t="s">
        <v>9</v>
      </c>
      <c r="G165" s="10"/>
      <c r="I165" s="58" t="s">
        <v>2833</v>
      </c>
    </row>
    <row r="166" spans="1:9" ht="59.25" customHeight="1" x14ac:dyDescent="0.2">
      <c r="A166" s="12">
        <v>5</v>
      </c>
      <c r="B166" s="4" t="s">
        <v>2732</v>
      </c>
      <c r="C166" s="7" t="s">
        <v>2748</v>
      </c>
      <c r="D166" s="5">
        <v>1402</v>
      </c>
      <c r="E166" s="10" t="s">
        <v>2247</v>
      </c>
      <c r="F166" s="130" t="s">
        <v>48</v>
      </c>
      <c r="G166" s="10"/>
      <c r="I166" s="58" t="s">
        <v>2834</v>
      </c>
    </row>
    <row r="167" spans="1:9" ht="59.25" customHeight="1" x14ac:dyDescent="0.2">
      <c r="A167" s="12">
        <v>6</v>
      </c>
      <c r="B167" s="4" t="s">
        <v>2733</v>
      </c>
      <c r="C167" s="7" t="s">
        <v>2749</v>
      </c>
      <c r="D167" s="5">
        <v>3188</v>
      </c>
      <c r="E167" s="10" t="s">
        <v>2247</v>
      </c>
      <c r="F167" s="130" t="s">
        <v>7</v>
      </c>
      <c r="G167" s="10"/>
      <c r="I167" s="58" t="s">
        <v>2835</v>
      </c>
    </row>
    <row r="168" spans="1:9" ht="59.25" customHeight="1" x14ac:dyDescent="0.2">
      <c r="A168" s="12">
        <v>7</v>
      </c>
      <c r="B168" s="4" t="s">
        <v>2734</v>
      </c>
      <c r="C168" s="7" t="s">
        <v>2750</v>
      </c>
      <c r="D168" s="5">
        <v>44179</v>
      </c>
      <c r="E168" s="10" t="s">
        <v>2247</v>
      </c>
      <c r="F168" s="57" t="s">
        <v>20</v>
      </c>
      <c r="G168" s="10"/>
      <c r="I168" s="58" t="s">
        <v>2836</v>
      </c>
    </row>
    <row r="169" spans="1:9" ht="59.25" customHeight="1" x14ac:dyDescent="0.2">
      <c r="A169" s="12">
        <v>8</v>
      </c>
      <c r="B169" s="4" t="s">
        <v>2734</v>
      </c>
      <c r="C169" s="7" t="s">
        <v>2750</v>
      </c>
      <c r="D169" s="5">
        <v>33749</v>
      </c>
      <c r="E169" s="10" t="s">
        <v>2247</v>
      </c>
      <c r="F169" s="128" t="s">
        <v>27</v>
      </c>
      <c r="G169" s="10"/>
      <c r="I169" s="58" t="s">
        <v>2837</v>
      </c>
    </row>
    <row r="170" spans="1:9" ht="59.25" customHeight="1" x14ac:dyDescent="0.2">
      <c r="A170" s="12">
        <v>9</v>
      </c>
      <c r="B170" s="4" t="s">
        <v>2734</v>
      </c>
      <c r="C170" s="7" t="s">
        <v>2750</v>
      </c>
      <c r="D170" s="5">
        <v>37885</v>
      </c>
      <c r="E170" s="10" t="s">
        <v>2247</v>
      </c>
      <c r="F170" s="128" t="s">
        <v>19</v>
      </c>
      <c r="G170" s="10"/>
      <c r="I170" s="58" t="s">
        <v>2838</v>
      </c>
    </row>
    <row r="171" spans="1:9" ht="59.25" customHeight="1" x14ac:dyDescent="0.2">
      <c r="A171" s="12">
        <v>10</v>
      </c>
      <c r="B171" s="4" t="s">
        <v>2734</v>
      </c>
      <c r="C171" s="7" t="s">
        <v>2751</v>
      </c>
      <c r="D171" s="5">
        <v>5223</v>
      </c>
      <c r="E171" s="10" t="s">
        <v>2247</v>
      </c>
      <c r="F171" s="128" t="s">
        <v>36</v>
      </c>
      <c r="G171" s="10"/>
      <c r="I171" s="58" t="s">
        <v>2839</v>
      </c>
    </row>
    <row r="172" spans="1:9" ht="59.25" customHeight="1" x14ac:dyDescent="0.2">
      <c r="A172" s="12">
        <v>11</v>
      </c>
      <c r="B172" s="4" t="s">
        <v>2735</v>
      </c>
      <c r="C172" s="7" t="s">
        <v>2752</v>
      </c>
      <c r="D172" s="5">
        <v>1949</v>
      </c>
      <c r="E172" s="10" t="s">
        <v>2247</v>
      </c>
      <c r="F172" s="128" t="s">
        <v>19</v>
      </c>
      <c r="G172" s="10"/>
      <c r="I172" s="58" t="s">
        <v>2840</v>
      </c>
    </row>
    <row r="173" spans="1:9" ht="59.25" customHeight="1" x14ac:dyDescent="0.2">
      <c r="A173" s="12">
        <v>12</v>
      </c>
      <c r="B173" s="4" t="s">
        <v>2736</v>
      </c>
      <c r="C173" s="7" t="s">
        <v>2753</v>
      </c>
      <c r="D173" s="5">
        <v>2379</v>
      </c>
      <c r="E173" s="10" t="s">
        <v>2247</v>
      </c>
      <c r="F173" s="128" t="s">
        <v>27</v>
      </c>
      <c r="G173" s="10"/>
      <c r="I173" s="58" t="s">
        <v>2841</v>
      </c>
    </row>
    <row r="174" spans="1:9" ht="59.25" customHeight="1" x14ac:dyDescent="0.2">
      <c r="A174" s="12">
        <v>13</v>
      </c>
      <c r="B174" s="4" t="s">
        <v>2737</v>
      </c>
      <c r="C174" s="7" t="s">
        <v>2754</v>
      </c>
      <c r="D174" s="5">
        <v>3031</v>
      </c>
      <c r="E174" s="10" t="s">
        <v>2247</v>
      </c>
      <c r="F174" s="130" t="s">
        <v>29</v>
      </c>
      <c r="G174" s="10"/>
      <c r="I174" s="62" t="s">
        <v>2829</v>
      </c>
    </row>
    <row r="175" spans="1:9" ht="59.25" customHeight="1" x14ac:dyDescent="0.2">
      <c r="A175" s="12">
        <v>14</v>
      </c>
      <c r="B175" s="4" t="s">
        <v>2738</v>
      </c>
      <c r="C175" s="7" t="s">
        <v>2755</v>
      </c>
      <c r="D175" s="5">
        <v>75539</v>
      </c>
      <c r="E175" s="10" t="s">
        <v>2247</v>
      </c>
      <c r="F175" s="130" t="s">
        <v>284</v>
      </c>
      <c r="G175" s="10"/>
      <c r="I175" s="58" t="s">
        <v>2842</v>
      </c>
    </row>
    <row r="176" spans="1:9" ht="59.25" customHeight="1" x14ac:dyDescent="0.2">
      <c r="A176" s="12">
        <v>15</v>
      </c>
      <c r="B176" s="4" t="s">
        <v>2739</v>
      </c>
      <c r="C176" s="7" t="s">
        <v>2756</v>
      </c>
      <c r="D176" s="5">
        <v>49645</v>
      </c>
      <c r="E176" s="10" t="s">
        <v>2247</v>
      </c>
      <c r="F176" s="130" t="s">
        <v>22</v>
      </c>
      <c r="G176" s="10"/>
      <c r="I176" s="58" t="s">
        <v>2843</v>
      </c>
    </row>
    <row r="177" spans="1:9" ht="59.25" customHeight="1" x14ac:dyDescent="0.2">
      <c r="A177" s="12">
        <v>16</v>
      </c>
      <c r="B177" s="4" t="s">
        <v>2740</v>
      </c>
      <c r="C177" s="7" t="s">
        <v>2757</v>
      </c>
      <c r="D177" s="5">
        <v>5636</v>
      </c>
      <c r="E177" s="10" t="s">
        <v>2247</v>
      </c>
      <c r="F177" s="57" t="s">
        <v>279</v>
      </c>
      <c r="G177" s="10"/>
      <c r="I177" s="58" t="s">
        <v>2844</v>
      </c>
    </row>
    <row r="178" spans="1:9" ht="59.25" customHeight="1" x14ac:dyDescent="0.2">
      <c r="A178" s="12">
        <v>17</v>
      </c>
      <c r="B178" s="4" t="s">
        <v>2741</v>
      </c>
      <c r="C178" s="7" t="s">
        <v>2758</v>
      </c>
      <c r="D178" s="5">
        <v>5591</v>
      </c>
      <c r="E178" s="10" t="s">
        <v>2247</v>
      </c>
      <c r="F178" s="57" t="s">
        <v>24</v>
      </c>
      <c r="G178" s="10"/>
      <c r="I178" s="58" t="s">
        <v>2845</v>
      </c>
    </row>
    <row r="179" spans="1:9" ht="59.25" customHeight="1" x14ac:dyDescent="0.2">
      <c r="A179" s="12">
        <v>18</v>
      </c>
      <c r="B179" s="4" t="s">
        <v>2742</v>
      </c>
      <c r="C179" s="7" t="s">
        <v>2759</v>
      </c>
      <c r="D179" s="5">
        <v>547</v>
      </c>
      <c r="E179" s="10" t="s">
        <v>2247</v>
      </c>
      <c r="F179" s="130" t="s">
        <v>46</v>
      </c>
      <c r="G179" s="10"/>
      <c r="I179" s="58" t="s">
        <v>2846</v>
      </c>
    </row>
    <row r="180" spans="1:9" ht="59.25" customHeight="1" x14ac:dyDescent="0.2">
      <c r="A180" s="12">
        <v>19</v>
      </c>
      <c r="B180" s="4" t="s">
        <v>2743</v>
      </c>
      <c r="C180" s="7" t="s">
        <v>2760</v>
      </c>
      <c r="D180" s="5">
        <v>4226</v>
      </c>
      <c r="E180" s="10" t="s">
        <v>2247</v>
      </c>
      <c r="F180" s="128" t="s">
        <v>25</v>
      </c>
      <c r="G180" s="10"/>
      <c r="I180" s="58" t="s">
        <v>2847</v>
      </c>
    </row>
    <row r="181" spans="1:9" ht="59.25" customHeight="1" x14ac:dyDescent="0.2">
      <c r="A181" s="12">
        <v>20</v>
      </c>
      <c r="B181" s="4" t="s">
        <v>2743</v>
      </c>
      <c r="C181" s="7" t="s">
        <v>2761</v>
      </c>
      <c r="D181" s="5">
        <v>5182</v>
      </c>
      <c r="E181" s="10" t="s">
        <v>2247</v>
      </c>
      <c r="F181" s="130" t="s">
        <v>5</v>
      </c>
      <c r="G181" s="10"/>
      <c r="I181" s="58" t="s">
        <v>2848</v>
      </c>
    </row>
    <row r="182" spans="1:9" ht="59.25" customHeight="1" x14ac:dyDescent="0.2">
      <c r="A182" s="12">
        <v>21</v>
      </c>
      <c r="B182" s="4" t="s">
        <v>2744</v>
      </c>
      <c r="C182" s="7" t="s">
        <v>2762</v>
      </c>
      <c r="D182" s="5">
        <v>13817</v>
      </c>
      <c r="E182" s="10" t="s">
        <v>2247</v>
      </c>
      <c r="F182" s="140" t="s">
        <v>273</v>
      </c>
      <c r="G182" s="10"/>
      <c r="I182" s="58" t="s">
        <v>2849</v>
      </c>
    </row>
    <row r="183" spans="1:9" ht="59.25" customHeight="1" x14ac:dyDescent="0.2">
      <c r="A183" s="63">
        <v>1</v>
      </c>
      <c r="B183" s="4" t="s">
        <v>2773</v>
      </c>
      <c r="C183" s="72" t="s">
        <v>2774</v>
      </c>
      <c r="D183" s="73">
        <v>45000</v>
      </c>
      <c r="E183" s="23" t="s">
        <v>1128</v>
      </c>
      <c r="F183" s="53" t="s">
        <v>275</v>
      </c>
      <c r="G183" s="23" t="s">
        <v>2772</v>
      </c>
      <c r="I183" s="152"/>
    </row>
    <row r="184" spans="1:9" ht="59.25" customHeight="1" x14ac:dyDescent="0.2">
      <c r="A184" s="63">
        <v>2</v>
      </c>
      <c r="B184" s="23" t="s">
        <v>2778</v>
      </c>
      <c r="C184" s="72" t="s">
        <v>2777</v>
      </c>
      <c r="D184" s="73">
        <v>15500</v>
      </c>
      <c r="E184" s="23" t="s">
        <v>1129</v>
      </c>
      <c r="F184" s="53" t="s">
        <v>292</v>
      </c>
      <c r="G184" s="23" t="s">
        <v>2775</v>
      </c>
      <c r="I184" s="152"/>
    </row>
    <row r="185" spans="1:9" ht="59.25" customHeight="1" x14ac:dyDescent="0.2">
      <c r="A185" s="63">
        <v>3</v>
      </c>
      <c r="B185" s="23" t="s">
        <v>2779</v>
      </c>
      <c r="C185" s="60" t="s">
        <v>2780</v>
      </c>
      <c r="D185" s="73">
        <v>35500</v>
      </c>
      <c r="E185" s="23" t="s">
        <v>1129</v>
      </c>
      <c r="F185" s="53" t="s">
        <v>22</v>
      </c>
      <c r="G185" s="23" t="s">
        <v>2776</v>
      </c>
      <c r="I185" s="152"/>
    </row>
    <row r="186" spans="1:9" ht="59.25" customHeight="1" x14ac:dyDescent="0.2">
      <c r="A186" s="63">
        <v>4</v>
      </c>
      <c r="B186" s="23" t="s">
        <v>2781</v>
      </c>
      <c r="C186" s="60" t="s">
        <v>2782</v>
      </c>
      <c r="D186" s="73">
        <v>9500</v>
      </c>
      <c r="E186" s="23" t="s">
        <v>1129</v>
      </c>
      <c r="F186" s="53" t="s">
        <v>273</v>
      </c>
      <c r="G186" s="23" t="s">
        <v>2799</v>
      </c>
      <c r="I186" s="152"/>
    </row>
    <row r="187" spans="1:9" ht="59.25" customHeight="1" x14ac:dyDescent="0.2">
      <c r="A187" s="63">
        <v>5</v>
      </c>
      <c r="B187" s="23" t="s">
        <v>2742</v>
      </c>
      <c r="C187" s="60" t="s">
        <v>2783</v>
      </c>
      <c r="D187" s="73">
        <v>18000</v>
      </c>
      <c r="E187" s="23" t="s">
        <v>1129</v>
      </c>
      <c r="F187" s="53" t="s">
        <v>45</v>
      </c>
      <c r="G187" s="23" t="s">
        <v>2800</v>
      </c>
      <c r="I187" s="152"/>
    </row>
    <row r="188" spans="1:9" ht="59.25" customHeight="1" x14ac:dyDescent="0.2">
      <c r="A188" s="63">
        <v>6</v>
      </c>
      <c r="B188" s="23" t="s">
        <v>2787</v>
      </c>
      <c r="C188" s="60" t="s">
        <v>2786</v>
      </c>
      <c r="D188" s="73">
        <v>4043</v>
      </c>
      <c r="E188" s="23" t="s">
        <v>2</v>
      </c>
      <c r="F188" s="53" t="s">
        <v>29</v>
      </c>
      <c r="G188" s="23" t="s">
        <v>2784</v>
      </c>
      <c r="I188" s="16"/>
    </row>
    <row r="189" spans="1:9" ht="59.25" customHeight="1" x14ac:dyDescent="0.2">
      <c r="A189" s="63">
        <v>7</v>
      </c>
      <c r="B189" s="23" t="s">
        <v>2789</v>
      </c>
      <c r="C189" s="60" t="s">
        <v>2788</v>
      </c>
      <c r="D189" s="73">
        <v>4788</v>
      </c>
      <c r="E189" s="23" t="s">
        <v>2</v>
      </c>
      <c r="F189" s="53" t="s">
        <v>35</v>
      </c>
      <c r="G189" s="23" t="s">
        <v>2785</v>
      </c>
      <c r="I189" s="16"/>
    </row>
    <row r="190" spans="1:9" ht="59.25" customHeight="1" x14ac:dyDescent="0.2">
      <c r="A190" s="77">
        <v>1</v>
      </c>
      <c r="B190" s="4" t="s">
        <v>2793</v>
      </c>
      <c r="C190" s="7" t="s">
        <v>2762</v>
      </c>
      <c r="D190" s="5">
        <v>29822</v>
      </c>
      <c r="E190" s="10" t="s">
        <v>2247</v>
      </c>
      <c r="F190" s="130" t="s">
        <v>313</v>
      </c>
      <c r="G190" s="10"/>
      <c r="I190" s="62" t="s">
        <v>2854</v>
      </c>
    </row>
    <row r="191" spans="1:9" ht="59.25" customHeight="1" x14ac:dyDescent="0.2">
      <c r="A191" s="77">
        <v>2</v>
      </c>
      <c r="B191" s="4" t="s">
        <v>2793</v>
      </c>
      <c r="C191" s="7" t="s">
        <v>2762</v>
      </c>
      <c r="D191" s="5">
        <v>28260</v>
      </c>
      <c r="E191" s="10" t="s">
        <v>2247</v>
      </c>
      <c r="F191" s="130" t="s">
        <v>70</v>
      </c>
      <c r="G191" s="10"/>
      <c r="I191" s="62" t="s">
        <v>2855</v>
      </c>
    </row>
    <row r="192" spans="1:9" ht="59.25" customHeight="1" x14ac:dyDescent="0.2">
      <c r="A192" s="12">
        <v>3</v>
      </c>
      <c r="B192" s="4" t="s">
        <v>2793</v>
      </c>
      <c r="C192" s="7" t="s">
        <v>2820</v>
      </c>
      <c r="D192" s="5">
        <v>1334</v>
      </c>
      <c r="E192" s="10" t="s">
        <v>2247</v>
      </c>
      <c r="F192" s="57" t="s">
        <v>20</v>
      </c>
      <c r="G192" s="10"/>
      <c r="I192" s="58" t="s">
        <v>2856</v>
      </c>
    </row>
    <row r="193" spans="1:9" ht="59.25" customHeight="1" x14ac:dyDescent="0.2">
      <c r="A193" s="12">
        <v>4</v>
      </c>
      <c r="B193" s="4" t="s">
        <v>2793</v>
      </c>
      <c r="C193" s="7" t="s">
        <v>2821</v>
      </c>
      <c r="D193" s="5">
        <v>4094</v>
      </c>
      <c r="E193" s="10" t="s">
        <v>2247</v>
      </c>
      <c r="F193" s="130" t="s">
        <v>5</v>
      </c>
      <c r="G193" s="10"/>
      <c r="I193" s="58" t="s">
        <v>2857</v>
      </c>
    </row>
    <row r="194" spans="1:9" ht="59.25" customHeight="1" x14ac:dyDescent="0.2">
      <c r="A194" s="77">
        <v>5</v>
      </c>
      <c r="B194" s="4" t="s">
        <v>2794</v>
      </c>
      <c r="C194" s="6" t="s">
        <v>2797</v>
      </c>
      <c r="D194" s="5">
        <v>8681</v>
      </c>
      <c r="E194" s="10" t="s">
        <v>2247</v>
      </c>
      <c r="F194" s="130" t="s">
        <v>5</v>
      </c>
      <c r="G194" s="10"/>
      <c r="I194" s="58" t="s">
        <v>2858</v>
      </c>
    </row>
    <row r="195" spans="1:9" ht="59.25" customHeight="1" x14ac:dyDescent="0.2">
      <c r="A195" s="12">
        <v>6</v>
      </c>
      <c r="B195" s="4" t="s">
        <v>2815</v>
      </c>
      <c r="C195" s="7" t="s">
        <v>2822</v>
      </c>
      <c r="D195" s="5">
        <v>7024</v>
      </c>
      <c r="E195" s="10" t="s">
        <v>2247</v>
      </c>
      <c r="F195" s="57" t="s">
        <v>279</v>
      </c>
      <c r="G195" s="162" t="s">
        <v>2869</v>
      </c>
      <c r="I195" s="62" t="s">
        <v>2859</v>
      </c>
    </row>
    <row r="196" spans="1:9" ht="59.25" customHeight="1" x14ac:dyDescent="0.2">
      <c r="A196" s="12">
        <v>7</v>
      </c>
      <c r="B196" s="4" t="s">
        <v>2816</v>
      </c>
      <c r="C196" s="7" t="s">
        <v>2823</v>
      </c>
      <c r="D196" s="5">
        <v>22189</v>
      </c>
      <c r="E196" s="10" t="s">
        <v>2247</v>
      </c>
      <c r="F196" s="130" t="s">
        <v>29</v>
      </c>
      <c r="G196" s="10"/>
      <c r="I196" s="62" t="s">
        <v>2850</v>
      </c>
    </row>
    <row r="197" spans="1:9" ht="59.25" customHeight="1" x14ac:dyDescent="0.2">
      <c r="A197" s="12">
        <v>8</v>
      </c>
      <c r="B197" s="4" t="s">
        <v>2816</v>
      </c>
      <c r="C197" s="7" t="s">
        <v>2826</v>
      </c>
      <c r="D197" s="5">
        <v>5348</v>
      </c>
      <c r="E197" s="10" t="s">
        <v>2247</v>
      </c>
      <c r="F197" s="57" t="s">
        <v>44</v>
      </c>
      <c r="G197" s="10"/>
      <c r="I197" s="58" t="s">
        <v>2860</v>
      </c>
    </row>
    <row r="198" spans="1:9" ht="59.25" customHeight="1" x14ac:dyDescent="0.2">
      <c r="A198" s="77">
        <v>9</v>
      </c>
      <c r="B198" s="4" t="s">
        <v>2795</v>
      </c>
      <c r="C198" s="7" t="s">
        <v>2762</v>
      </c>
      <c r="D198" s="5">
        <v>28974</v>
      </c>
      <c r="E198" s="10" t="s">
        <v>2247</v>
      </c>
      <c r="F198" s="128" t="s">
        <v>26</v>
      </c>
      <c r="G198" s="10"/>
      <c r="I198" s="62" t="s">
        <v>2861</v>
      </c>
    </row>
    <row r="199" spans="1:9" ht="59.25" customHeight="1" x14ac:dyDescent="0.2">
      <c r="A199" s="12">
        <v>10</v>
      </c>
      <c r="B199" s="4" t="s">
        <v>2817</v>
      </c>
      <c r="C199" s="7" t="s">
        <v>2824</v>
      </c>
      <c r="D199" s="5">
        <v>20498</v>
      </c>
      <c r="E199" s="10" t="s">
        <v>2247</v>
      </c>
      <c r="F199" s="128" t="s">
        <v>26</v>
      </c>
      <c r="G199" s="10"/>
      <c r="I199" s="58" t="s">
        <v>2862</v>
      </c>
    </row>
    <row r="200" spans="1:9" ht="59.25" customHeight="1" x14ac:dyDescent="0.2">
      <c r="A200" s="77">
        <v>11</v>
      </c>
      <c r="B200" s="4" t="s">
        <v>2796</v>
      </c>
      <c r="C200" s="6" t="s">
        <v>2798</v>
      </c>
      <c r="D200" s="5">
        <v>1073</v>
      </c>
      <c r="E200" s="10" t="s">
        <v>2247</v>
      </c>
      <c r="F200" s="130" t="s">
        <v>268</v>
      </c>
      <c r="G200" s="10"/>
      <c r="I200" s="58" t="s">
        <v>2863</v>
      </c>
    </row>
    <row r="201" spans="1:9" ht="59.25" customHeight="1" x14ac:dyDescent="0.2">
      <c r="A201" s="12">
        <v>12</v>
      </c>
      <c r="B201" s="4" t="s">
        <v>2818</v>
      </c>
      <c r="C201" s="6" t="s">
        <v>2825</v>
      </c>
      <c r="D201" s="5">
        <v>1730</v>
      </c>
      <c r="E201" s="10" t="s">
        <v>2247</v>
      </c>
      <c r="F201" s="130" t="s">
        <v>46</v>
      </c>
      <c r="G201" s="10"/>
      <c r="I201" s="58" t="s">
        <v>2864</v>
      </c>
    </row>
    <row r="202" spans="1:9" ht="59.25" customHeight="1" x14ac:dyDescent="0.2">
      <c r="A202" s="12">
        <v>13</v>
      </c>
      <c r="B202" s="4" t="s">
        <v>2818</v>
      </c>
      <c r="C202" s="7" t="s">
        <v>2827</v>
      </c>
      <c r="D202" s="5">
        <v>3564</v>
      </c>
      <c r="E202" s="10" t="s">
        <v>2247</v>
      </c>
      <c r="F202" s="130" t="s">
        <v>46</v>
      </c>
      <c r="G202" s="10"/>
      <c r="I202" s="58" t="s">
        <v>2865</v>
      </c>
    </row>
    <row r="203" spans="1:9" ht="59.25" customHeight="1" x14ac:dyDescent="0.2">
      <c r="A203" s="12">
        <v>14</v>
      </c>
      <c r="B203" s="4" t="s">
        <v>2871</v>
      </c>
      <c r="C203" s="7" t="s">
        <v>2876</v>
      </c>
      <c r="D203" s="5">
        <v>1628</v>
      </c>
      <c r="E203" s="10" t="s">
        <v>2247</v>
      </c>
      <c r="F203" s="130" t="s">
        <v>10</v>
      </c>
      <c r="G203" s="10"/>
      <c r="I203" s="58" t="s">
        <v>2886</v>
      </c>
    </row>
    <row r="204" spans="1:9" ht="59.25" customHeight="1" x14ac:dyDescent="0.2">
      <c r="A204" s="12">
        <v>15</v>
      </c>
      <c r="B204" s="4" t="s">
        <v>2872</v>
      </c>
      <c r="C204" s="7" t="s">
        <v>2877</v>
      </c>
      <c r="D204" s="5">
        <v>39686</v>
      </c>
      <c r="E204" s="10" t="s">
        <v>2247</v>
      </c>
      <c r="F204" s="130" t="s">
        <v>5</v>
      </c>
      <c r="G204" s="10"/>
      <c r="I204" s="58" t="s">
        <v>2887</v>
      </c>
    </row>
    <row r="205" spans="1:9" ht="59.25" customHeight="1" x14ac:dyDescent="0.2">
      <c r="A205" s="12">
        <v>16</v>
      </c>
      <c r="B205" s="4" t="s">
        <v>2819</v>
      </c>
      <c r="C205" s="7" t="s">
        <v>2828</v>
      </c>
      <c r="D205" s="5">
        <v>6966</v>
      </c>
      <c r="E205" s="10" t="s">
        <v>2247</v>
      </c>
      <c r="F205" s="130" t="s">
        <v>5</v>
      </c>
      <c r="G205" s="10"/>
      <c r="I205" s="58" t="s">
        <v>2866</v>
      </c>
    </row>
    <row r="206" spans="1:9" ht="59.25" customHeight="1" x14ac:dyDescent="0.2">
      <c r="A206" s="12">
        <v>17</v>
      </c>
      <c r="B206" s="4" t="s">
        <v>2873</v>
      </c>
      <c r="C206" s="7" t="s">
        <v>1810</v>
      </c>
      <c r="D206" s="5">
        <v>3703</v>
      </c>
      <c r="E206" s="10" t="s">
        <v>2247</v>
      </c>
      <c r="F206" s="130" t="s">
        <v>8</v>
      </c>
      <c r="G206" s="10"/>
      <c r="I206" s="58" t="s">
        <v>1864</v>
      </c>
    </row>
    <row r="207" spans="1:9" ht="59.25" customHeight="1" x14ac:dyDescent="0.2">
      <c r="A207" s="12">
        <v>18</v>
      </c>
      <c r="B207" s="4" t="s">
        <v>2851</v>
      </c>
      <c r="C207" s="6" t="s">
        <v>2853</v>
      </c>
      <c r="D207" s="5">
        <v>1180</v>
      </c>
      <c r="E207" s="10" t="s">
        <v>2247</v>
      </c>
      <c r="F207" s="57" t="s">
        <v>279</v>
      </c>
      <c r="G207" s="162" t="s">
        <v>2869</v>
      </c>
      <c r="I207" s="58" t="s">
        <v>2868</v>
      </c>
    </row>
    <row r="208" spans="1:9" ht="59.25" customHeight="1" x14ac:dyDescent="0.2">
      <c r="A208" s="12">
        <v>19</v>
      </c>
      <c r="B208" s="4" t="s">
        <v>2851</v>
      </c>
      <c r="C208" s="6" t="s">
        <v>2852</v>
      </c>
      <c r="D208" s="5">
        <v>5139</v>
      </c>
      <c r="E208" s="10" t="s">
        <v>2247</v>
      </c>
      <c r="F208" s="57" t="s">
        <v>279</v>
      </c>
      <c r="G208" s="162" t="s">
        <v>2869</v>
      </c>
      <c r="I208" s="58" t="s">
        <v>2867</v>
      </c>
    </row>
    <row r="209" spans="1:9" ht="59.25" customHeight="1" x14ac:dyDescent="0.2">
      <c r="A209" s="12">
        <v>20</v>
      </c>
      <c r="B209" s="4" t="s">
        <v>2874</v>
      </c>
      <c r="C209" s="7" t="s">
        <v>2878</v>
      </c>
      <c r="D209" s="5">
        <v>26706</v>
      </c>
      <c r="E209" s="10" t="s">
        <v>2247</v>
      </c>
      <c r="F209" s="57" t="s">
        <v>23</v>
      </c>
      <c r="G209" s="10"/>
      <c r="I209" s="58" t="s">
        <v>2888</v>
      </c>
    </row>
    <row r="210" spans="1:9" ht="59.25" customHeight="1" x14ac:dyDescent="0.2">
      <c r="A210" s="12">
        <v>21</v>
      </c>
      <c r="B210" s="4" t="s">
        <v>2875</v>
      </c>
      <c r="C210" s="7" t="s">
        <v>2879</v>
      </c>
      <c r="D210" s="5">
        <v>11788</v>
      </c>
      <c r="E210" s="10" t="s">
        <v>2247</v>
      </c>
      <c r="F210" s="128" t="s">
        <v>26</v>
      </c>
      <c r="G210" s="10"/>
      <c r="I210" s="58" t="s">
        <v>2889</v>
      </c>
    </row>
    <row r="211" spans="1:9" ht="59.25" customHeight="1" x14ac:dyDescent="0.2">
      <c r="A211" s="63">
        <v>1</v>
      </c>
      <c r="B211" s="23" t="s">
        <v>2817</v>
      </c>
      <c r="C211" s="60" t="s">
        <v>2884</v>
      </c>
      <c r="D211" s="73">
        <v>1758</v>
      </c>
      <c r="E211" s="23" t="s">
        <v>2</v>
      </c>
      <c r="F211" s="53" t="s">
        <v>14</v>
      </c>
      <c r="G211" s="23" t="s">
        <v>2883</v>
      </c>
      <c r="I211" s="40" t="str">
        <f t="shared" ref="I211:I212" si="3">C211&amp;" МЖД по адресу: г. Калуга,  "&amp;F211</f>
        <v>Прочистка газохода и вентканала по стояку в квартире №5 МЖД по адресу: г. Калуга,  ул. М. Жукова, д. 13, к.1</v>
      </c>
    </row>
    <row r="212" spans="1:9" ht="69" customHeight="1" x14ac:dyDescent="0.2">
      <c r="A212" s="63">
        <v>2</v>
      </c>
      <c r="B212" s="23" t="s">
        <v>2880</v>
      </c>
      <c r="C212" s="60" t="s">
        <v>2881</v>
      </c>
      <c r="D212" s="73">
        <v>21000</v>
      </c>
      <c r="E212" s="23" t="s">
        <v>1129</v>
      </c>
      <c r="F212" s="53" t="s">
        <v>17</v>
      </c>
      <c r="G212" s="23" t="s">
        <v>2882</v>
      </c>
      <c r="I212" s="40" t="str">
        <f t="shared" si="3"/>
        <v>Восстановление герметизации межпанельных швов (жилые помещения зал и спальня) квартиры №1 МЖД по адресу: г. Калуга,  ул. Баррикад, д. 159</v>
      </c>
    </row>
    <row r="213" spans="1:9" ht="69" customHeight="1" x14ac:dyDescent="0.2">
      <c r="A213" s="12">
        <v>1</v>
      </c>
      <c r="B213" s="4" t="s">
        <v>2891</v>
      </c>
      <c r="C213" s="7" t="s">
        <v>2905</v>
      </c>
      <c r="D213" s="5">
        <v>3047</v>
      </c>
      <c r="E213" s="10" t="s">
        <v>2247</v>
      </c>
      <c r="F213" s="128" t="s">
        <v>57</v>
      </c>
      <c r="G213" s="10"/>
      <c r="I213" s="58" t="s">
        <v>2924</v>
      </c>
    </row>
    <row r="214" spans="1:9" ht="69" customHeight="1" x14ac:dyDescent="0.2">
      <c r="A214" s="12">
        <v>2</v>
      </c>
      <c r="B214" s="4" t="s">
        <v>2892</v>
      </c>
      <c r="C214" s="7" t="s">
        <v>2906</v>
      </c>
      <c r="D214" s="5">
        <v>14812</v>
      </c>
      <c r="E214" s="10" t="s">
        <v>2247</v>
      </c>
      <c r="F214" s="130" t="s">
        <v>70</v>
      </c>
      <c r="G214" s="10"/>
      <c r="I214" s="58" t="s">
        <v>2925</v>
      </c>
    </row>
    <row r="215" spans="1:9" ht="69" customHeight="1" x14ac:dyDescent="0.2">
      <c r="A215" s="12">
        <v>3</v>
      </c>
      <c r="B215" s="4" t="s">
        <v>2892</v>
      </c>
      <c r="C215" s="7" t="s">
        <v>2907</v>
      </c>
      <c r="D215" s="5">
        <v>49788</v>
      </c>
      <c r="E215" s="10" t="s">
        <v>2247</v>
      </c>
      <c r="F215" s="130" t="s">
        <v>22</v>
      </c>
      <c r="G215" s="10"/>
      <c r="I215" s="58" t="s">
        <v>2926</v>
      </c>
    </row>
    <row r="216" spans="1:9" ht="69" customHeight="1" x14ac:dyDescent="0.2">
      <c r="A216" s="12">
        <v>4</v>
      </c>
      <c r="B216" s="4" t="s">
        <v>2893</v>
      </c>
      <c r="C216" s="7" t="s">
        <v>2908</v>
      </c>
      <c r="D216" s="5">
        <v>2103</v>
      </c>
      <c r="E216" s="10" t="s">
        <v>2247</v>
      </c>
      <c r="F216" s="57" t="s">
        <v>20</v>
      </c>
      <c r="G216" s="10"/>
      <c r="I216" s="58" t="s">
        <v>2927</v>
      </c>
    </row>
    <row r="217" spans="1:9" ht="69" customHeight="1" x14ac:dyDescent="0.2">
      <c r="A217" s="12">
        <v>5</v>
      </c>
      <c r="B217" s="4" t="s">
        <v>2894</v>
      </c>
      <c r="C217" s="7" t="s">
        <v>2909</v>
      </c>
      <c r="D217" s="5">
        <v>14965</v>
      </c>
      <c r="E217" s="10" t="s">
        <v>2247</v>
      </c>
      <c r="F217" s="130" t="s">
        <v>21</v>
      </c>
      <c r="G217" s="10"/>
      <c r="I217" s="58" t="s">
        <v>2928</v>
      </c>
    </row>
    <row r="218" spans="1:9" ht="69" customHeight="1" x14ac:dyDescent="0.2">
      <c r="A218" s="12">
        <v>6</v>
      </c>
      <c r="B218" s="4" t="s">
        <v>2895</v>
      </c>
      <c r="C218" s="7" t="s">
        <v>2910</v>
      </c>
      <c r="D218" s="5">
        <v>19211</v>
      </c>
      <c r="E218" s="10" t="s">
        <v>2247</v>
      </c>
      <c r="F218" s="130" t="s">
        <v>30</v>
      </c>
      <c r="G218" s="10"/>
      <c r="I218" s="58" t="s">
        <v>2929</v>
      </c>
    </row>
    <row r="219" spans="1:9" ht="69" customHeight="1" x14ac:dyDescent="0.2">
      <c r="A219" s="12">
        <v>7</v>
      </c>
      <c r="B219" s="4" t="s">
        <v>2911</v>
      </c>
      <c r="C219" s="7" t="s">
        <v>2912</v>
      </c>
      <c r="D219" s="5">
        <v>14499</v>
      </c>
      <c r="E219" s="10" t="s">
        <v>2247</v>
      </c>
      <c r="F219" s="130" t="s">
        <v>5</v>
      </c>
      <c r="G219" s="10"/>
      <c r="I219" s="58" t="s">
        <v>2930</v>
      </c>
    </row>
    <row r="220" spans="1:9" ht="69" customHeight="1" x14ac:dyDescent="0.2">
      <c r="A220" s="12">
        <v>8</v>
      </c>
      <c r="B220" s="4" t="s">
        <v>2911</v>
      </c>
      <c r="C220" s="7" t="s">
        <v>2912</v>
      </c>
      <c r="D220" s="5">
        <v>8597</v>
      </c>
      <c r="E220" s="10" t="s">
        <v>2247</v>
      </c>
      <c r="F220" s="57" t="s">
        <v>20</v>
      </c>
      <c r="G220" s="10"/>
      <c r="I220" s="58" t="s">
        <v>2931</v>
      </c>
    </row>
    <row r="221" spans="1:9" ht="69" customHeight="1" x14ac:dyDescent="0.2">
      <c r="A221" s="12">
        <v>9</v>
      </c>
      <c r="B221" s="4" t="s">
        <v>2911</v>
      </c>
      <c r="C221" s="7" t="s">
        <v>2912</v>
      </c>
      <c r="D221" s="5">
        <v>11109</v>
      </c>
      <c r="E221" s="10" t="s">
        <v>2247</v>
      </c>
      <c r="F221" s="57" t="s">
        <v>16</v>
      </c>
      <c r="G221" s="10"/>
      <c r="I221" s="58" t="s">
        <v>2932</v>
      </c>
    </row>
    <row r="222" spans="1:9" ht="69" customHeight="1" x14ac:dyDescent="0.2">
      <c r="A222" s="12">
        <v>10</v>
      </c>
      <c r="B222" s="4" t="s">
        <v>2896</v>
      </c>
      <c r="C222" s="6" t="s">
        <v>2983</v>
      </c>
      <c r="D222" s="5">
        <v>7136</v>
      </c>
      <c r="E222" s="10" t="s">
        <v>2247</v>
      </c>
      <c r="F222" s="130" t="s">
        <v>70</v>
      </c>
      <c r="G222" s="10"/>
      <c r="I222" s="58" t="s">
        <v>2984</v>
      </c>
    </row>
    <row r="223" spans="1:9" ht="69" customHeight="1" x14ac:dyDescent="0.2">
      <c r="A223" s="12">
        <v>11</v>
      </c>
      <c r="B223" s="4" t="s">
        <v>2896</v>
      </c>
      <c r="C223" s="7" t="s">
        <v>2913</v>
      </c>
      <c r="D223" s="5">
        <v>4888</v>
      </c>
      <c r="E223" s="10" t="s">
        <v>2247</v>
      </c>
      <c r="F223" s="57" t="s">
        <v>20</v>
      </c>
      <c r="G223" s="10"/>
      <c r="I223" s="58" t="s">
        <v>2933</v>
      </c>
    </row>
    <row r="224" spans="1:9" ht="69" customHeight="1" x14ac:dyDescent="0.2">
      <c r="A224" s="12">
        <v>12</v>
      </c>
      <c r="B224" s="4" t="s">
        <v>2897</v>
      </c>
      <c r="C224" s="7" t="s">
        <v>2914</v>
      </c>
      <c r="D224" s="5">
        <v>2437</v>
      </c>
      <c r="E224" s="10" t="s">
        <v>2247</v>
      </c>
      <c r="F224" s="130" t="s">
        <v>70</v>
      </c>
      <c r="G224" s="10"/>
      <c r="I224" s="58" t="s">
        <v>2934</v>
      </c>
    </row>
    <row r="225" spans="1:9" ht="69" customHeight="1" x14ac:dyDescent="0.2">
      <c r="A225" s="12">
        <v>13</v>
      </c>
      <c r="B225" s="4" t="s">
        <v>2897</v>
      </c>
      <c r="C225" s="7" t="s">
        <v>2915</v>
      </c>
      <c r="D225" s="5">
        <v>553</v>
      </c>
      <c r="E225" s="10" t="s">
        <v>2247</v>
      </c>
      <c r="F225" s="130" t="s">
        <v>32</v>
      </c>
      <c r="G225" s="10"/>
      <c r="I225" s="58" t="s">
        <v>2935</v>
      </c>
    </row>
    <row r="226" spans="1:9" ht="69" customHeight="1" x14ac:dyDescent="0.2">
      <c r="A226" s="12">
        <v>14</v>
      </c>
      <c r="B226" s="4" t="s">
        <v>2904</v>
      </c>
      <c r="C226" s="7" t="s">
        <v>2909</v>
      </c>
      <c r="D226" s="5">
        <v>1730</v>
      </c>
      <c r="E226" s="10" t="s">
        <v>2247</v>
      </c>
      <c r="F226" s="57" t="s">
        <v>20</v>
      </c>
      <c r="G226" s="10"/>
      <c r="I226" s="58" t="s">
        <v>2936</v>
      </c>
    </row>
    <row r="227" spans="1:9" ht="69" customHeight="1" x14ac:dyDescent="0.2">
      <c r="A227" s="12">
        <v>15</v>
      </c>
      <c r="B227" s="4" t="s">
        <v>2898</v>
      </c>
      <c r="C227" s="7" t="s">
        <v>2916</v>
      </c>
      <c r="D227" s="5">
        <v>6428</v>
      </c>
      <c r="E227" s="10" t="s">
        <v>2247</v>
      </c>
      <c r="F227" s="57" t="s">
        <v>279</v>
      </c>
      <c r="G227" s="10"/>
      <c r="I227" s="58" t="s">
        <v>2937</v>
      </c>
    </row>
    <row r="228" spans="1:9" ht="69" customHeight="1" x14ac:dyDescent="0.2">
      <c r="A228" s="12">
        <v>16</v>
      </c>
      <c r="B228" s="4" t="s">
        <v>2899</v>
      </c>
      <c r="C228" s="7" t="s">
        <v>2917</v>
      </c>
      <c r="D228" s="5">
        <v>2283</v>
      </c>
      <c r="E228" s="10" t="s">
        <v>2247</v>
      </c>
      <c r="F228" s="130" t="s">
        <v>46</v>
      </c>
      <c r="G228" s="10"/>
      <c r="I228" s="58" t="s">
        <v>2938</v>
      </c>
    </row>
    <row r="229" spans="1:9" ht="69" customHeight="1" x14ac:dyDescent="0.2">
      <c r="A229" s="12">
        <v>17</v>
      </c>
      <c r="B229" s="4" t="s">
        <v>2900</v>
      </c>
      <c r="C229" s="7" t="s">
        <v>1669</v>
      </c>
      <c r="D229" s="5">
        <v>2153</v>
      </c>
      <c r="E229" s="10" t="s">
        <v>2247</v>
      </c>
      <c r="F229" s="130" t="s">
        <v>5</v>
      </c>
      <c r="G229" s="10"/>
      <c r="I229" s="58" t="s">
        <v>2939</v>
      </c>
    </row>
    <row r="230" spans="1:9" ht="69" customHeight="1" x14ac:dyDescent="0.2">
      <c r="A230" s="12">
        <v>18</v>
      </c>
      <c r="B230" s="4" t="s">
        <v>2900</v>
      </c>
      <c r="C230" s="7" t="s">
        <v>2918</v>
      </c>
      <c r="D230" s="5">
        <v>22802</v>
      </c>
      <c r="E230" s="10" t="s">
        <v>2247</v>
      </c>
      <c r="F230" s="130" t="s">
        <v>5</v>
      </c>
      <c r="G230" s="10"/>
      <c r="I230" s="58" t="s">
        <v>2940</v>
      </c>
    </row>
    <row r="231" spans="1:9" ht="69" customHeight="1" x14ac:dyDescent="0.2">
      <c r="A231" s="12">
        <v>19</v>
      </c>
      <c r="B231" s="4" t="s">
        <v>2901</v>
      </c>
      <c r="C231" s="7" t="s">
        <v>2919</v>
      </c>
      <c r="D231" s="5">
        <v>7596</v>
      </c>
      <c r="E231" s="10" t="s">
        <v>2247</v>
      </c>
      <c r="F231" s="140" t="s">
        <v>83</v>
      </c>
      <c r="G231" s="10"/>
      <c r="I231" s="58" t="s">
        <v>2941</v>
      </c>
    </row>
    <row r="232" spans="1:9" ht="69" customHeight="1" x14ac:dyDescent="0.2">
      <c r="A232" s="12">
        <v>20</v>
      </c>
      <c r="B232" s="4" t="s">
        <v>2902</v>
      </c>
      <c r="C232" s="7" t="s">
        <v>2920</v>
      </c>
      <c r="D232" s="5">
        <v>8735</v>
      </c>
      <c r="E232" s="10" t="s">
        <v>2247</v>
      </c>
      <c r="F232" s="128" t="s">
        <v>57</v>
      </c>
      <c r="G232" s="10"/>
      <c r="I232" s="58" t="s">
        <v>2942</v>
      </c>
    </row>
    <row r="233" spans="1:9" ht="69" customHeight="1" x14ac:dyDescent="0.2">
      <c r="A233" s="12">
        <v>21</v>
      </c>
      <c r="B233" s="4" t="s">
        <v>2903</v>
      </c>
      <c r="C233" s="7" t="s">
        <v>2921</v>
      </c>
      <c r="D233" s="5">
        <v>26652</v>
      </c>
      <c r="E233" s="10" t="s">
        <v>2247</v>
      </c>
      <c r="F233" s="130" t="s">
        <v>5</v>
      </c>
      <c r="G233" s="10"/>
      <c r="I233" s="58" t="s">
        <v>2943</v>
      </c>
    </row>
    <row r="234" spans="1:9" ht="69" customHeight="1" x14ac:dyDescent="0.2">
      <c r="A234" s="12">
        <v>22</v>
      </c>
      <c r="B234" s="4" t="s">
        <v>2922</v>
      </c>
      <c r="C234" s="7" t="s">
        <v>2923</v>
      </c>
      <c r="D234" s="5">
        <v>47459</v>
      </c>
      <c r="E234" s="10" t="s">
        <v>2247</v>
      </c>
      <c r="F234" s="130" t="s">
        <v>268</v>
      </c>
      <c r="G234" s="10"/>
      <c r="I234" s="58" t="s">
        <v>2944</v>
      </c>
    </row>
    <row r="235" spans="1:9" ht="69" customHeight="1" x14ac:dyDescent="0.2">
      <c r="A235" s="12">
        <v>23</v>
      </c>
      <c r="B235" s="4" t="s">
        <v>2897</v>
      </c>
      <c r="C235" s="6" t="s">
        <v>2957</v>
      </c>
      <c r="D235" s="5">
        <v>33858</v>
      </c>
      <c r="E235" s="10" t="s">
        <v>2247</v>
      </c>
      <c r="F235" s="130" t="s">
        <v>7</v>
      </c>
      <c r="G235" s="10"/>
      <c r="I235" s="58" t="s">
        <v>2945</v>
      </c>
    </row>
    <row r="236" spans="1:9" ht="69" customHeight="1" x14ac:dyDescent="0.2">
      <c r="A236" s="12">
        <v>24</v>
      </c>
      <c r="B236" s="4" t="s">
        <v>2950</v>
      </c>
      <c r="C236" s="6" t="s">
        <v>1617</v>
      </c>
      <c r="D236" s="115">
        <v>4410</v>
      </c>
      <c r="E236" s="10" t="s">
        <v>2247</v>
      </c>
      <c r="F236" s="57" t="s">
        <v>8</v>
      </c>
      <c r="G236" s="10"/>
      <c r="I236" s="58" t="s">
        <v>2952</v>
      </c>
    </row>
    <row r="237" spans="1:9" ht="69" customHeight="1" x14ac:dyDescent="0.2">
      <c r="A237" s="12">
        <v>25</v>
      </c>
      <c r="B237" s="4" t="s">
        <v>2950</v>
      </c>
      <c r="C237" s="6" t="s">
        <v>1617</v>
      </c>
      <c r="D237" s="115">
        <v>840</v>
      </c>
      <c r="E237" s="10" t="s">
        <v>2247</v>
      </c>
      <c r="F237" s="57" t="s">
        <v>57</v>
      </c>
      <c r="G237" s="10"/>
      <c r="I237" s="58" t="s">
        <v>2953</v>
      </c>
    </row>
    <row r="238" spans="1:9" ht="69" customHeight="1" x14ac:dyDescent="0.2">
      <c r="A238" s="12">
        <v>26</v>
      </c>
      <c r="B238" s="4" t="s">
        <v>2950</v>
      </c>
      <c r="C238" s="6" t="s">
        <v>1617</v>
      </c>
      <c r="D238" s="115">
        <v>1050</v>
      </c>
      <c r="E238" s="10" t="s">
        <v>2247</v>
      </c>
      <c r="F238" s="57" t="s">
        <v>24</v>
      </c>
      <c r="G238" s="10"/>
      <c r="I238" s="58" t="s">
        <v>2954</v>
      </c>
    </row>
    <row r="239" spans="1:9" ht="69" customHeight="1" x14ac:dyDescent="0.2">
      <c r="A239" s="12">
        <v>27</v>
      </c>
      <c r="B239" s="65" t="s">
        <v>2951</v>
      </c>
      <c r="C239" s="6" t="s">
        <v>1617</v>
      </c>
      <c r="D239" s="166">
        <v>6090</v>
      </c>
      <c r="E239" s="10" t="s">
        <v>2247</v>
      </c>
      <c r="F239" s="88" t="s">
        <v>8</v>
      </c>
      <c r="G239" s="10"/>
      <c r="I239" s="58" t="s">
        <v>2952</v>
      </c>
    </row>
    <row r="240" spans="1:9" ht="69" customHeight="1" x14ac:dyDescent="0.2">
      <c r="A240" s="12">
        <v>28</v>
      </c>
      <c r="B240" s="65" t="s">
        <v>2951</v>
      </c>
      <c r="C240" s="6" t="s">
        <v>1617</v>
      </c>
      <c r="D240" s="166">
        <v>5040</v>
      </c>
      <c r="E240" s="10" t="s">
        <v>2247</v>
      </c>
      <c r="F240" s="88" t="s">
        <v>275</v>
      </c>
      <c r="G240" s="10"/>
      <c r="I240" s="58" t="s">
        <v>2955</v>
      </c>
    </row>
    <row r="241" spans="1:9" ht="69" customHeight="1" x14ac:dyDescent="0.2">
      <c r="A241" s="12">
        <v>29</v>
      </c>
      <c r="B241" s="65" t="s">
        <v>2951</v>
      </c>
      <c r="C241" s="6" t="s">
        <v>1617</v>
      </c>
      <c r="D241" s="166">
        <v>1050</v>
      </c>
      <c r="E241" s="10" t="s">
        <v>2247</v>
      </c>
      <c r="F241" s="88" t="s">
        <v>57</v>
      </c>
      <c r="G241" s="10"/>
      <c r="I241" s="58" t="s">
        <v>2953</v>
      </c>
    </row>
    <row r="242" spans="1:9" ht="69" customHeight="1" x14ac:dyDescent="0.2">
      <c r="A242" s="12">
        <v>30</v>
      </c>
      <c r="B242" s="65" t="s">
        <v>2951</v>
      </c>
      <c r="C242" s="6" t="s">
        <v>1617</v>
      </c>
      <c r="D242" s="166">
        <v>2520</v>
      </c>
      <c r="E242" s="10" t="s">
        <v>2247</v>
      </c>
      <c r="F242" s="88" t="s">
        <v>46</v>
      </c>
      <c r="G242" s="10"/>
      <c r="I242" s="58" t="s">
        <v>2956</v>
      </c>
    </row>
    <row r="243" spans="1:9" ht="69" customHeight="1" x14ac:dyDescent="0.2">
      <c r="A243" s="12">
        <v>1</v>
      </c>
      <c r="B243" s="23" t="s">
        <v>2958</v>
      </c>
      <c r="C243" s="60" t="s">
        <v>2960</v>
      </c>
      <c r="D243" s="73">
        <v>27000</v>
      </c>
      <c r="E243" s="23" t="s">
        <v>1129</v>
      </c>
      <c r="F243" s="53" t="s">
        <v>25</v>
      </c>
      <c r="G243" s="23" t="s">
        <v>2959</v>
      </c>
      <c r="I243" s="16"/>
    </row>
    <row r="244" spans="1:9" ht="105.75" customHeight="1" x14ac:dyDescent="0.2">
      <c r="A244" s="12">
        <v>2</v>
      </c>
      <c r="B244" s="23" t="s">
        <v>2966</v>
      </c>
      <c r="C244" s="60" t="s">
        <v>2965</v>
      </c>
      <c r="D244" s="73">
        <v>17000</v>
      </c>
      <c r="E244" s="23" t="s">
        <v>1129</v>
      </c>
      <c r="F244" s="53" t="s">
        <v>70</v>
      </c>
      <c r="G244" s="23" t="s">
        <v>2961</v>
      </c>
      <c r="I244" s="16"/>
    </row>
    <row r="245" spans="1:9" ht="69" customHeight="1" x14ac:dyDescent="0.2">
      <c r="A245" s="12">
        <v>3</v>
      </c>
      <c r="B245" s="23" t="s">
        <v>2987</v>
      </c>
      <c r="C245" s="60" t="s">
        <v>2967</v>
      </c>
      <c r="D245" s="73">
        <v>8000</v>
      </c>
      <c r="E245" s="23" t="s">
        <v>1129</v>
      </c>
      <c r="F245" s="53" t="s">
        <v>15</v>
      </c>
      <c r="G245" s="23" t="s">
        <v>2962</v>
      </c>
      <c r="I245" s="167" t="s">
        <v>2986</v>
      </c>
    </row>
    <row r="246" spans="1:9" ht="69" customHeight="1" x14ac:dyDescent="0.2">
      <c r="A246" s="12">
        <v>4</v>
      </c>
      <c r="B246" s="23" t="s">
        <v>2958</v>
      </c>
      <c r="C246" s="60" t="s">
        <v>2968</v>
      </c>
      <c r="D246" s="73">
        <v>12000</v>
      </c>
      <c r="E246" s="23" t="s">
        <v>1129</v>
      </c>
      <c r="F246" s="53" t="s">
        <v>19</v>
      </c>
      <c r="G246" s="23" t="s">
        <v>2963</v>
      </c>
      <c r="I246" s="16"/>
    </row>
    <row r="247" spans="1:9" ht="69" customHeight="1" x14ac:dyDescent="0.2">
      <c r="A247" s="12">
        <v>5</v>
      </c>
      <c r="B247" s="23" t="s">
        <v>2901</v>
      </c>
      <c r="C247" s="60" t="s">
        <v>2969</v>
      </c>
      <c r="D247" s="73">
        <v>8000</v>
      </c>
      <c r="E247" s="23" t="s">
        <v>1129</v>
      </c>
      <c r="F247" s="53" t="s">
        <v>36</v>
      </c>
      <c r="G247" s="23" t="s">
        <v>2964</v>
      </c>
      <c r="I247" s="16"/>
    </row>
    <row r="248" spans="1:9" ht="69" customHeight="1" x14ac:dyDescent="0.2">
      <c r="A248" s="12">
        <v>6</v>
      </c>
      <c r="B248" s="23" t="s">
        <v>2892</v>
      </c>
      <c r="C248" s="60" t="s">
        <v>2970</v>
      </c>
      <c r="D248" s="23">
        <v>8940.2999999999993</v>
      </c>
      <c r="E248" s="23" t="s">
        <v>2</v>
      </c>
      <c r="F248" s="53" t="s">
        <v>28</v>
      </c>
      <c r="G248" s="23" t="s">
        <v>2971</v>
      </c>
      <c r="I248" s="16"/>
    </row>
    <row r="249" spans="1:9" ht="69" customHeight="1" x14ac:dyDescent="0.2">
      <c r="A249" s="12">
        <v>7</v>
      </c>
      <c r="B249" s="23" t="s">
        <v>2973</v>
      </c>
      <c r="C249" s="60" t="s">
        <v>2974</v>
      </c>
      <c r="D249" s="73">
        <v>29795.41</v>
      </c>
      <c r="E249" s="23" t="s">
        <v>2650</v>
      </c>
      <c r="F249" s="53" t="s">
        <v>18</v>
      </c>
      <c r="G249" s="23" t="s">
        <v>2972</v>
      </c>
      <c r="I249" s="16"/>
    </row>
    <row r="250" spans="1:9" ht="88.5" customHeight="1" x14ac:dyDescent="0.2">
      <c r="A250" s="12">
        <v>8</v>
      </c>
      <c r="B250" s="23" t="s">
        <v>2976</v>
      </c>
      <c r="C250" s="60" t="s">
        <v>2654</v>
      </c>
      <c r="D250" s="73">
        <v>25100.5</v>
      </c>
      <c r="E250" s="23" t="s">
        <v>710</v>
      </c>
      <c r="F250" s="53" t="s">
        <v>42</v>
      </c>
      <c r="G250" s="23" t="s">
        <v>2975</v>
      </c>
      <c r="I250" s="16"/>
    </row>
    <row r="251" spans="1:9" ht="69" customHeight="1" x14ac:dyDescent="0.2">
      <c r="A251" s="12">
        <v>9</v>
      </c>
      <c r="B251" s="23" t="s">
        <v>2977</v>
      </c>
      <c r="C251" s="60" t="s">
        <v>2978</v>
      </c>
      <c r="D251" s="23">
        <v>2736</v>
      </c>
      <c r="E251" s="23" t="s">
        <v>2</v>
      </c>
      <c r="F251" s="53" t="s">
        <v>7</v>
      </c>
      <c r="G251" s="23" t="s">
        <v>2979</v>
      </c>
      <c r="I251" s="16"/>
    </row>
    <row r="252" spans="1:9" ht="69" customHeight="1" x14ac:dyDescent="0.2">
      <c r="A252" s="12">
        <v>1</v>
      </c>
      <c r="B252" s="4" t="s">
        <v>2988</v>
      </c>
      <c r="C252" s="6" t="s">
        <v>2996</v>
      </c>
      <c r="D252" s="5">
        <v>6560</v>
      </c>
      <c r="E252" s="10" t="s">
        <v>2247</v>
      </c>
      <c r="F252" s="130" t="s">
        <v>10</v>
      </c>
      <c r="G252" s="10"/>
      <c r="I252" s="58" t="s">
        <v>3007</v>
      </c>
    </row>
    <row r="253" spans="1:9" ht="69" customHeight="1" x14ac:dyDescent="0.2">
      <c r="A253" s="12">
        <v>2</v>
      </c>
      <c r="B253" s="4" t="s">
        <v>2989</v>
      </c>
      <c r="C253" s="6" t="s">
        <v>2997</v>
      </c>
      <c r="D253" s="5">
        <v>1319</v>
      </c>
      <c r="E253" s="10" t="s">
        <v>2247</v>
      </c>
      <c r="F253" s="130" t="s">
        <v>46</v>
      </c>
      <c r="G253" s="10"/>
      <c r="I253" s="58" t="s">
        <v>3008</v>
      </c>
    </row>
    <row r="254" spans="1:9" ht="69" customHeight="1" x14ac:dyDescent="0.2">
      <c r="A254" s="12">
        <v>3</v>
      </c>
      <c r="B254" s="4" t="s">
        <v>2990</v>
      </c>
      <c r="C254" s="6" t="s">
        <v>2998</v>
      </c>
      <c r="D254" s="5">
        <v>12815</v>
      </c>
      <c r="E254" s="10" t="s">
        <v>2247</v>
      </c>
      <c r="F254" s="57" t="s">
        <v>59</v>
      </c>
      <c r="G254" s="10"/>
      <c r="I254" s="58" t="s">
        <v>3009</v>
      </c>
    </row>
    <row r="255" spans="1:9" ht="69" customHeight="1" x14ac:dyDescent="0.2">
      <c r="A255" s="12">
        <v>4</v>
      </c>
      <c r="B255" s="4" t="s">
        <v>2991</v>
      </c>
      <c r="C255" s="6" t="s">
        <v>2999</v>
      </c>
      <c r="D255" s="5">
        <v>7000</v>
      </c>
      <c r="E255" s="4" t="s">
        <v>2992</v>
      </c>
      <c r="F255" s="57" t="s">
        <v>47</v>
      </c>
      <c r="G255" s="10"/>
      <c r="I255" s="58" t="s">
        <v>3010</v>
      </c>
    </row>
    <row r="256" spans="1:9" ht="69" customHeight="1" x14ac:dyDescent="0.2">
      <c r="A256" s="12">
        <v>5</v>
      </c>
      <c r="B256" s="4" t="s">
        <v>2993</v>
      </c>
      <c r="C256" s="6" t="s">
        <v>3000</v>
      </c>
      <c r="D256" s="5">
        <v>3523</v>
      </c>
      <c r="E256" s="10" t="s">
        <v>2247</v>
      </c>
      <c r="F256" s="128" t="s">
        <v>11</v>
      </c>
      <c r="G256" s="10"/>
      <c r="I256" s="58" t="s">
        <v>3011</v>
      </c>
    </row>
    <row r="257" spans="1:9" ht="69" customHeight="1" x14ac:dyDescent="0.2">
      <c r="A257" s="12">
        <v>6</v>
      </c>
      <c r="B257" s="4" t="s">
        <v>2994</v>
      </c>
      <c r="C257" s="6" t="s">
        <v>3001</v>
      </c>
      <c r="D257" s="5">
        <v>3509</v>
      </c>
      <c r="E257" s="10" t="s">
        <v>2247</v>
      </c>
      <c r="F257" s="128" t="s">
        <v>69</v>
      </c>
      <c r="G257" s="10"/>
      <c r="I257" s="58" t="s">
        <v>3012</v>
      </c>
    </row>
    <row r="258" spans="1:9" ht="69" customHeight="1" x14ac:dyDescent="0.2">
      <c r="A258" s="12">
        <v>7</v>
      </c>
      <c r="B258" s="4" t="s">
        <v>2995</v>
      </c>
      <c r="C258" s="6" t="s">
        <v>3002</v>
      </c>
      <c r="D258" s="5">
        <v>4480</v>
      </c>
      <c r="E258" s="10" t="s">
        <v>2247</v>
      </c>
      <c r="F258" s="128" t="s">
        <v>19</v>
      </c>
      <c r="G258" s="10"/>
      <c r="I258" s="58" t="s">
        <v>3013</v>
      </c>
    </row>
    <row r="259" spans="1:9" ht="69" customHeight="1" x14ac:dyDescent="0.2">
      <c r="A259" s="12">
        <v>8</v>
      </c>
      <c r="B259" s="4" t="s">
        <v>3003</v>
      </c>
      <c r="C259" s="6" t="s">
        <v>1617</v>
      </c>
      <c r="D259" s="115">
        <v>2800</v>
      </c>
      <c r="E259" s="10" t="s">
        <v>2247</v>
      </c>
      <c r="F259" s="57" t="s">
        <v>270</v>
      </c>
      <c r="G259" s="10"/>
      <c r="I259" s="58" t="s">
        <v>3014</v>
      </c>
    </row>
    <row r="260" spans="1:9" ht="69" customHeight="1" x14ac:dyDescent="0.2">
      <c r="A260" s="12">
        <v>9</v>
      </c>
      <c r="B260" s="4" t="s">
        <v>3004</v>
      </c>
      <c r="C260" s="6" t="s">
        <v>1617</v>
      </c>
      <c r="D260" s="168">
        <v>2100</v>
      </c>
      <c r="E260" s="10" t="s">
        <v>2247</v>
      </c>
      <c r="F260" s="88" t="s">
        <v>275</v>
      </c>
      <c r="G260" s="10"/>
      <c r="I260" s="58" t="s">
        <v>2955</v>
      </c>
    </row>
    <row r="261" spans="1:9" ht="69" customHeight="1" x14ac:dyDescent="0.2">
      <c r="A261" s="12">
        <v>10</v>
      </c>
      <c r="B261" s="4" t="s">
        <v>3004</v>
      </c>
      <c r="C261" s="6" t="s">
        <v>1617</v>
      </c>
      <c r="D261" s="168">
        <v>1400</v>
      </c>
      <c r="E261" s="10" t="s">
        <v>2247</v>
      </c>
      <c r="F261" s="88" t="s">
        <v>270</v>
      </c>
      <c r="G261" s="10"/>
      <c r="I261" s="58" t="s">
        <v>3014</v>
      </c>
    </row>
    <row r="262" spans="1:9" ht="69" customHeight="1" x14ac:dyDescent="0.2">
      <c r="A262" s="12">
        <v>11</v>
      </c>
      <c r="B262" s="4" t="s">
        <v>3005</v>
      </c>
      <c r="C262" s="6" t="s">
        <v>1617</v>
      </c>
      <c r="D262" s="169">
        <v>1760</v>
      </c>
      <c r="E262" s="10" t="s">
        <v>2247</v>
      </c>
      <c r="F262" s="57" t="s">
        <v>36</v>
      </c>
      <c r="G262" s="10"/>
      <c r="I262" s="58" t="s">
        <v>3015</v>
      </c>
    </row>
    <row r="263" spans="1:9" ht="69" customHeight="1" x14ac:dyDescent="0.2">
      <c r="A263" s="12">
        <v>12</v>
      </c>
      <c r="B263" s="4" t="s">
        <v>3005</v>
      </c>
      <c r="C263" s="6" t="s">
        <v>1617</v>
      </c>
      <c r="D263" s="169">
        <v>3520</v>
      </c>
      <c r="E263" s="10" t="s">
        <v>2247</v>
      </c>
      <c r="F263" s="57" t="s">
        <v>8</v>
      </c>
      <c r="G263" s="10"/>
      <c r="I263" s="58" t="s">
        <v>2952</v>
      </c>
    </row>
    <row r="264" spans="1:9" ht="69" customHeight="1" x14ac:dyDescent="0.2">
      <c r="A264" s="12">
        <v>13</v>
      </c>
      <c r="B264" s="4" t="s">
        <v>3005</v>
      </c>
      <c r="C264" s="6" t="s">
        <v>1617</v>
      </c>
      <c r="D264" s="169">
        <v>7920</v>
      </c>
      <c r="E264" s="10" t="s">
        <v>2247</v>
      </c>
      <c r="F264" s="57" t="s">
        <v>15</v>
      </c>
      <c r="G264" s="10"/>
      <c r="I264" s="58" t="s">
        <v>3016</v>
      </c>
    </row>
    <row r="265" spans="1:9" ht="69" customHeight="1" x14ac:dyDescent="0.2">
      <c r="A265" s="12">
        <v>14</v>
      </c>
      <c r="B265" s="4" t="s">
        <v>3006</v>
      </c>
      <c r="C265" s="6" t="s">
        <v>1617</v>
      </c>
      <c r="D265" s="168">
        <v>5060</v>
      </c>
      <c r="E265" s="10" t="s">
        <v>2247</v>
      </c>
      <c r="F265" s="88" t="s">
        <v>24</v>
      </c>
      <c r="G265" s="10"/>
      <c r="I265" s="58" t="s">
        <v>2954</v>
      </c>
    </row>
    <row r="266" spans="1:9" ht="69" customHeight="1" x14ac:dyDescent="0.2">
      <c r="A266" s="12">
        <v>15</v>
      </c>
      <c r="B266" s="4" t="s">
        <v>3006</v>
      </c>
      <c r="C266" s="6" t="s">
        <v>1617</v>
      </c>
      <c r="D266" s="168">
        <v>3740</v>
      </c>
      <c r="E266" s="10" t="s">
        <v>2247</v>
      </c>
      <c r="F266" s="88" t="s">
        <v>57</v>
      </c>
      <c r="G266" s="10"/>
      <c r="I266" s="58" t="s">
        <v>2953</v>
      </c>
    </row>
    <row r="267" spans="1:9" ht="69" customHeight="1" x14ac:dyDescent="0.2">
      <c r="A267" s="63">
        <v>1</v>
      </c>
      <c r="B267" s="23" t="s">
        <v>3023</v>
      </c>
      <c r="C267" s="60" t="s">
        <v>3024</v>
      </c>
      <c r="D267" s="170">
        <v>4300</v>
      </c>
      <c r="E267" s="23" t="s">
        <v>1129</v>
      </c>
      <c r="F267" s="53" t="s">
        <v>23</v>
      </c>
      <c r="G267" s="23" t="s">
        <v>3022</v>
      </c>
      <c r="I267" s="58"/>
    </row>
    <row r="268" spans="1:9" ht="69" customHeight="1" x14ac:dyDescent="0.2">
      <c r="A268" s="63">
        <v>2</v>
      </c>
      <c r="B268" s="23" t="s">
        <v>3023</v>
      </c>
      <c r="C268" s="60" t="s">
        <v>3025</v>
      </c>
      <c r="D268" s="170">
        <v>10560</v>
      </c>
      <c r="E268" s="23" t="s">
        <v>1129</v>
      </c>
      <c r="F268" s="53" t="s">
        <v>85</v>
      </c>
      <c r="G268" s="23" t="s">
        <v>3022</v>
      </c>
      <c r="I268" s="58"/>
    </row>
    <row r="269" spans="1:9" ht="69" customHeight="1" x14ac:dyDescent="0.2">
      <c r="A269" s="63">
        <v>3</v>
      </c>
      <c r="B269" s="23" t="s">
        <v>3026</v>
      </c>
      <c r="C269" s="60" t="s">
        <v>3027</v>
      </c>
      <c r="D269" s="170">
        <v>2550</v>
      </c>
      <c r="E269" s="23" t="s">
        <v>1129</v>
      </c>
      <c r="F269" s="53" t="s">
        <v>42</v>
      </c>
      <c r="G269" s="23" t="s">
        <v>3022</v>
      </c>
      <c r="I269" s="58"/>
    </row>
    <row r="270" spans="1:9" ht="69" customHeight="1" x14ac:dyDescent="0.2">
      <c r="A270" s="63">
        <v>4</v>
      </c>
      <c r="B270" s="23" t="s">
        <v>3026</v>
      </c>
      <c r="C270" s="60" t="s">
        <v>3028</v>
      </c>
      <c r="D270" s="170">
        <v>10550</v>
      </c>
      <c r="E270" s="23" t="s">
        <v>1129</v>
      </c>
      <c r="F270" s="53" t="s">
        <v>11</v>
      </c>
      <c r="G270" s="23" t="s">
        <v>3022</v>
      </c>
      <c r="I270" s="58"/>
    </row>
    <row r="271" spans="1:9" ht="69" customHeight="1" x14ac:dyDescent="0.2">
      <c r="A271" s="63">
        <v>5</v>
      </c>
      <c r="B271" s="23" t="s">
        <v>3029</v>
      </c>
      <c r="C271" s="60" t="s">
        <v>3030</v>
      </c>
      <c r="D271" s="170">
        <v>6080</v>
      </c>
      <c r="E271" s="23" t="s">
        <v>1129</v>
      </c>
      <c r="F271" s="53" t="s">
        <v>268</v>
      </c>
      <c r="G271" s="23" t="s">
        <v>3022</v>
      </c>
      <c r="I271" s="58"/>
    </row>
    <row r="272" spans="1:9" ht="69" customHeight="1" x14ac:dyDescent="0.2">
      <c r="A272" s="63">
        <v>6</v>
      </c>
      <c r="B272" s="23" t="s">
        <v>3029</v>
      </c>
      <c r="C272" s="60" t="s">
        <v>3031</v>
      </c>
      <c r="D272" s="170">
        <v>4100</v>
      </c>
      <c r="E272" s="23" t="s">
        <v>1129</v>
      </c>
      <c r="F272" s="53" t="s">
        <v>33</v>
      </c>
      <c r="G272" s="23" t="s">
        <v>3022</v>
      </c>
      <c r="I272" s="58"/>
    </row>
    <row r="273" spans="1:9" ht="69" customHeight="1" x14ac:dyDescent="0.2">
      <c r="A273" s="63">
        <v>7</v>
      </c>
      <c r="B273" s="23" t="s">
        <v>3029</v>
      </c>
      <c r="C273" s="60" t="s">
        <v>3032</v>
      </c>
      <c r="D273" s="170">
        <v>5380</v>
      </c>
      <c r="E273" s="23" t="s">
        <v>1129</v>
      </c>
      <c r="F273" s="53" t="s">
        <v>310</v>
      </c>
      <c r="G273" s="23" t="s">
        <v>3022</v>
      </c>
      <c r="I273" s="58"/>
    </row>
    <row r="274" spans="1:9" ht="69" customHeight="1" x14ac:dyDescent="0.2">
      <c r="A274" s="63">
        <v>8</v>
      </c>
      <c r="B274" s="23" t="s">
        <v>3029</v>
      </c>
      <c r="C274" s="60" t="s">
        <v>3033</v>
      </c>
      <c r="D274" s="170">
        <v>3000</v>
      </c>
      <c r="E274" s="23" t="s">
        <v>1129</v>
      </c>
      <c r="F274" s="53" t="s">
        <v>6</v>
      </c>
      <c r="G274" s="23" t="s">
        <v>3022</v>
      </c>
      <c r="I274" s="58"/>
    </row>
    <row r="275" spans="1:9" ht="69" customHeight="1" x14ac:dyDescent="0.2">
      <c r="A275" s="63">
        <v>9</v>
      </c>
      <c r="B275" s="23" t="s">
        <v>3005</v>
      </c>
      <c r="C275" s="60" t="s">
        <v>3034</v>
      </c>
      <c r="D275" s="170">
        <v>12900</v>
      </c>
      <c r="E275" s="23" t="s">
        <v>1129</v>
      </c>
      <c r="F275" s="53" t="s">
        <v>19</v>
      </c>
      <c r="G275" s="23" t="s">
        <v>3022</v>
      </c>
      <c r="I275" s="58"/>
    </row>
    <row r="276" spans="1:9" ht="69" customHeight="1" x14ac:dyDescent="0.2">
      <c r="A276" s="63">
        <v>10</v>
      </c>
      <c r="B276" s="23" t="s">
        <v>3005</v>
      </c>
      <c r="C276" s="60" t="s">
        <v>3035</v>
      </c>
      <c r="D276" s="170">
        <v>4700</v>
      </c>
      <c r="E276" s="23" t="s">
        <v>1129</v>
      </c>
      <c r="F276" s="53" t="s">
        <v>45</v>
      </c>
      <c r="G276" s="23" t="s">
        <v>3022</v>
      </c>
      <c r="I276" s="58"/>
    </row>
    <row r="277" spans="1:9" ht="69" customHeight="1" x14ac:dyDescent="0.2">
      <c r="A277" s="63">
        <v>11</v>
      </c>
      <c r="B277" s="23" t="s">
        <v>3005</v>
      </c>
      <c r="C277" s="60" t="s">
        <v>3036</v>
      </c>
      <c r="D277" s="170">
        <v>4200</v>
      </c>
      <c r="E277" s="23" t="s">
        <v>1129</v>
      </c>
      <c r="F277" s="53" t="s">
        <v>44</v>
      </c>
      <c r="G277" s="23" t="s">
        <v>3022</v>
      </c>
      <c r="I277" s="58"/>
    </row>
    <row r="278" spans="1:9" ht="69" customHeight="1" x14ac:dyDescent="0.2">
      <c r="A278" s="63">
        <v>12</v>
      </c>
      <c r="B278" s="23" t="s">
        <v>3006</v>
      </c>
      <c r="C278" s="60" t="s">
        <v>3037</v>
      </c>
      <c r="D278" s="170">
        <v>6240</v>
      </c>
      <c r="E278" s="23" t="s">
        <v>1129</v>
      </c>
      <c r="F278" s="53" t="s">
        <v>35</v>
      </c>
      <c r="G278" s="23" t="s">
        <v>3022</v>
      </c>
      <c r="I278" s="58"/>
    </row>
    <row r="279" spans="1:9" ht="69" customHeight="1" x14ac:dyDescent="0.2">
      <c r="A279" s="63">
        <v>13</v>
      </c>
      <c r="B279" s="23" t="s">
        <v>3038</v>
      </c>
      <c r="C279" s="60" t="s">
        <v>3039</v>
      </c>
      <c r="D279" s="170">
        <v>4000</v>
      </c>
      <c r="E279" s="23" t="s">
        <v>1129</v>
      </c>
      <c r="F279" s="53" t="s">
        <v>23</v>
      </c>
      <c r="G279" s="23" t="s">
        <v>3022</v>
      </c>
      <c r="I279" s="58"/>
    </row>
    <row r="280" spans="1:9" ht="69" customHeight="1" x14ac:dyDescent="0.2">
      <c r="A280" s="63">
        <v>14</v>
      </c>
      <c r="B280" s="23" t="s">
        <v>3040</v>
      </c>
      <c r="C280" s="60" t="s">
        <v>3041</v>
      </c>
      <c r="D280" s="170">
        <v>1200</v>
      </c>
      <c r="E280" s="23" t="s">
        <v>1129</v>
      </c>
      <c r="F280" s="53" t="s">
        <v>8</v>
      </c>
      <c r="G280" s="23" t="s">
        <v>3022</v>
      </c>
      <c r="I280" s="58"/>
    </row>
    <row r="281" spans="1:9" ht="69" customHeight="1" x14ac:dyDescent="0.2">
      <c r="A281" s="63">
        <v>15</v>
      </c>
      <c r="B281" s="23" t="s">
        <v>2989</v>
      </c>
      <c r="C281" s="60" t="s">
        <v>3017</v>
      </c>
      <c r="D281" s="23">
        <v>3466</v>
      </c>
      <c r="E281" s="23" t="s">
        <v>2</v>
      </c>
      <c r="F281" s="53" t="s">
        <v>6</v>
      </c>
      <c r="G281" s="23" t="s">
        <v>3018</v>
      </c>
      <c r="I281" s="16"/>
    </row>
    <row r="282" spans="1:9" ht="69" customHeight="1" x14ac:dyDescent="0.2">
      <c r="A282" s="63">
        <v>16</v>
      </c>
      <c r="B282" s="23" t="s">
        <v>3019</v>
      </c>
      <c r="C282" s="60" t="s">
        <v>3021</v>
      </c>
      <c r="D282" s="73">
        <v>2970</v>
      </c>
      <c r="E282" s="23" t="s">
        <v>1128</v>
      </c>
      <c r="F282" s="53" t="s">
        <v>42</v>
      </c>
      <c r="G282" s="23" t="s">
        <v>3020</v>
      </c>
      <c r="I282" s="16"/>
    </row>
    <row r="283" spans="1:9" ht="69" customHeight="1" x14ac:dyDescent="0.2">
      <c r="A283" s="63">
        <v>17</v>
      </c>
      <c r="B283" s="23" t="s">
        <v>3105</v>
      </c>
      <c r="C283" s="60" t="s">
        <v>3071</v>
      </c>
      <c r="D283" s="73">
        <v>681488.58</v>
      </c>
      <c r="E283" s="23" t="s">
        <v>3069</v>
      </c>
      <c r="F283" s="53" t="s">
        <v>21</v>
      </c>
      <c r="G283" s="23" t="s">
        <v>3070</v>
      </c>
      <c r="I283" s="3"/>
    </row>
    <row r="284" spans="1:9" ht="12.75" customHeight="1" x14ac:dyDescent="0.2">
      <c r="A284" s="12"/>
      <c r="B284" s="12"/>
      <c r="C284" s="6" t="s">
        <v>31</v>
      </c>
      <c r="D284" s="27">
        <f>SUM(D4:D283)</f>
        <v>4584691.2300000004</v>
      </c>
      <c r="E284" s="9"/>
      <c r="F284" s="47"/>
      <c r="G284" s="9"/>
    </row>
  </sheetData>
  <autoFilter ref="A3:G284" xr:uid="{00000000-0009-0000-0000-000008000000}"/>
  <pageMargins left="0.47244094488188981" right="0.4724409448818898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3</vt:i4>
      </vt:variant>
    </vt:vector>
  </HeadingPairs>
  <TitlesOfParts>
    <vt:vector size="37" baseType="lpstr">
      <vt:lpstr>Барр. 149 Крыша</vt:lpstr>
      <vt:lpstr>Жукова,15 Крыша</vt:lpstr>
      <vt:lpstr>Июл.24г</vt:lpstr>
      <vt:lpstr>Вып. ГД с 22г</vt:lpstr>
      <vt:lpstr>Перечень работ</vt:lpstr>
      <vt:lpstr>Перечень домов</vt:lpstr>
      <vt:lpstr>Реестр ГД</vt:lpstr>
      <vt:lpstr>Вып. УО 22г</vt:lpstr>
      <vt:lpstr>Вып. ГД 23г</vt:lpstr>
      <vt:lpstr>Июн.24г</vt:lpstr>
      <vt:lpstr>Май24г</vt:lpstr>
      <vt:lpstr>Апр.24г</vt:lpstr>
      <vt:lpstr>Мар.24г</vt:lpstr>
      <vt:lpstr>Фев.24г</vt:lpstr>
      <vt:lpstr>Янв.24г</vt:lpstr>
      <vt:lpstr>Дек.23г</vt:lpstr>
      <vt:lpstr>Нояб.23г</vt:lpstr>
      <vt:lpstr>Окт.23г</vt:lpstr>
      <vt:lpstr>Сент. 23г</vt:lpstr>
      <vt:lpstr>Авг. 23г</vt:lpstr>
      <vt:lpstr>Июл.23г</vt:lpstr>
      <vt:lpstr>Июн.23г</vt:lpstr>
      <vt:lpstr>Май23г</vt:lpstr>
      <vt:lpstr>Апр.23г</vt:lpstr>
      <vt:lpstr>Март23 ГД</vt:lpstr>
      <vt:lpstr>Март23 УО</vt:lpstr>
      <vt:lpstr>Февр.23г ГД</vt:lpstr>
      <vt:lpstr>Февр.23г УО</vt:lpstr>
      <vt:lpstr>Янв.23г ГД</vt:lpstr>
      <vt:lpstr>Янв.23г УО</vt:lpstr>
      <vt:lpstr>Дек. 22г ГД</vt:lpstr>
      <vt:lpstr>Дек. 22г УО</vt:lpstr>
      <vt:lpstr>Вып.21г</vt:lpstr>
      <vt:lpstr>Вып.20г</vt:lpstr>
      <vt:lpstr>'Вып. ГД 23г'!Заголовки_для_печати</vt:lpstr>
      <vt:lpstr>'Вып. ГД с 22г'!Заголовки_для_печати</vt:lpstr>
      <vt:lpstr>'Вып. УО 22г'!Заголовки_для_печати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2024-08-29T13:29:44Z</cp:lastPrinted>
  <dcterms:created xsi:type="dcterms:W3CDTF">1996-10-08T23:32:33Z</dcterms:created>
  <dcterms:modified xsi:type="dcterms:W3CDTF">2024-09-02T08:14:41Z</dcterms:modified>
</cp:coreProperties>
</file>